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ILNOPROUD\2023\OPRAVNÉ PRÁCE\Oprava osvětlení žst. na trati Mikulovice - Jeseník\"/>
    </mc:Choice>
  </mc:AlternateContent>
  <bookViews>
    <workbookView xWindow="0" yWindow="0" windowWidth="0" windowHeight="0"/>
  </bookViews>
  <sheets>
    <sheet name="Rekapitulace stavby" sheetId="1" r:id="rId1"/>
    <sheet name="01-SO31 - URS - Oprava si..." sheetId="2" r:id="rId2"/>
    <sheet name="02-SO31 - ÚOŽI - Oprava s..." sheetId="3" r:id="rId3"/>
    <sheet name="02-SO32 - ÚOŽI - Oprava s..." sheetId="4" r:id="rId4"/>
    <sheet name="01-SO32 - URS - Oprava si..." sheetId="5" r:id="rId5"/>
    <sheet name="VON - VON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'01-SO31 - URS - Oprava si...'!$C$129:$K$209</definedName>
    <definedName name="_xlnm.Print_Area" localSheetId="1">'01-SO31 - URS - Oprava si...'!$C$4:$J$76,'01-SO31 - URS - Oprava si...'!$C$115:$K$209</definedName>
    <definedName name="_xlnm.Print_Titles" localSheetId="1">'01-SO31 - URS - Oprava si...'!$129:$129</definedName>
    <definedName name="_xlnm._FilterDatabase" localSheetId="2" hidden="1">'02-SO31 - ÚOŽI - Oprava s...'!$C$120:$K$214</definedName>
    <definedName name="_xlnm.Print_Area" localSheetId="2">'02-SO31 - ÚOŽI - Oprava s...'!$C$4:$J$76,'02-SO31 - ÚOŽI - Oprava s...'!$C$106:$K$214</definedName>
    <definedName name="_xlnm.Print_Titles" localSheetId="2">'02-SO31 - ÚOŽI - Oprava s...'!$120:$120</definedName>
    <definedName name="_xlnm._FilterDatabase" localSheetId="3" hidden="1">'02-SO32 - ÚOŽI - Oprava s...'!$C$120:$K$220</definedName>
    <definedName name="_xlnm.Print_Area" localSheetId="3">'02-SO32 - ÚOŽI - Oprava s...'!$C$4:$J$76,'02-SO32 - ÚOŽI - Oprava s...'!$C$106:$K$220</definedName>
    <definedName name="_xlnm.Print_Titles" localSheetId="3">'02-SO32 - ÚOŽI - Oprava s...'!$120:$120</definedName>
    <definedName name="_xlnm._FilterDatabase" localSheetId="4" hidden="1">'01-SO32 - URS - Oprava si...'!$C$127:$K$187</definedName>
    <definedName name="_xlnm.Print_Area" localSheetId="4">'01-SO32 - URS - Oprava si...'!$C$4:$J$76,'01-SO32 - URS - Oprava si...'!$C$113:$K$187</definedName>
    <definedName name="_xlnm.Print_Titles" localSheetId="4">'01-SO32 - URS - Oprava si...'!$127:$127</definedName>
    <definedName name="_xlnm._FilterDatabase" localSheetId="5" hidden="1">'VON - VON'!$C$116:$K$130</definedName>
    <definedName name="_xlnm.Print_Area" localSheetId="5">'VON - VON'!$C$4:$J$76,'VON - VON'!$C$104:$K$130</definedName>
    <definedName name="_xlnm.Print_Titles" localSheetId="5">'VON - VON'!$116:$116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101"/>
  <c i="6" r="J35"/>
  <c i="1" r="AX101"/>
  <c i="6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92"/>
  <c r="J17"/>
  <c r="J12"/>
  <c r="J111"/>
  <c r="E7"/>
  <c r="E85"/>
  <c i="5" r="J39"/>
  <c r="J38"/>
  <c i="1" r="AY100"/>
  <c i="5" r="J37"/>
  <c i="1" r="AX100"/>
  <c i="5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4"/>
  <c r="F122"/>
  <c r="E120"/>
  <c r="F93"/>
  <c r="F91"/>
  <c r="E89"/>
  <c r="J26"/>
  <c r="E26"/>
  <c r="J94"/>
  <c r="J25"/>
  <c r="J23"/>
  <c r="E23"/>
  <c r="J124"/>
  <c r="J22"/>
  <c r="J20"/>
  <c r="E20"/>
  <c r="F125"/>
  <c r="J19"/>
  <c r="J14"/>
  <c r="J122"/>
  <c r="E7"/>
  <c r="E85"/>
  <c i="4" r="J39"/>
  <c r="J38"/>
  <c i="1" r="AY99"/>
  <c i="4" r="J37"/>
  <c i="1" r="AX99"/>
  <c i="4"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93"/>
  <c r="J22"/>
  <c r="J20"/>
  <c r="E20"/>
  <c r="F118"/>
  <c r="J19"/>
  <c r="J14"/>
  <c r="J115"/>
  <c r="E7"/>
  <c r="E109"/>
  <c i="3" r="J39"/>
  <c r="J38"/>
  <c i="1" r="AY97"/>
  <c i="3" r="J37"/>
  <c i="1" r="AX97"/>
  <c i="3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94"/>
  <c r="J19"/>
  <c r="J14"/>
  <c r="J91"/>
  <c r="E7"/>
  <c r="E109"/>
  <c i="1" r="AY96"/>
  <c i="2" r="J39"/>
  <c r="J38"/>
  <c r="J37"/>
  <c i="1" r="AX96"/>
  <c i="2"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J127"/>
  <c r="J126"/>
  <c r="F126"/>
  <c r="F124"/>
  <c r="E122"/>
  <c r="J94"/>
  <c r="J93"/>
  <c r="F93"/>
  <c r="F91"/>
  <c r="E89"/>
  <c r="J20"/>
  <c r="E20"/>
  <c r="F127"/>
  <c r="J19"/>
  <c r="J14"/>
  <c r="J91"/>
  <c r="E7"/>
  <c r="E118"/>
  <c i="1" r="L90"/>
  <c r="AM90"/>
  <c r="AM89"/>
  <c r="L89"/>
  <c r="AM87"/>
  <c r="L87"/>
  <c r="L85"/>
  <c r="L84"/>
  <c i="4" r="J196"/>
  <c r="J182"/>
  <c r="BK128"/>
  <c r="BK207"/>
  <c r="J186"/>
  <c r="BK198"/>
  <c r="BK144"/>
  <c i="5" r="BK164"/>
  <c r="BK179"/>
  <c r="J186"/>
  <c r="J187"/>
  <c r="J169"/>
  <c r="BK169"/>
  <c r="J175"/>
  <c r="BK133"/>
  <c r="BK148"/>
  <c i="4" r="BK195"/>
  <c r="J141"/>
  <c r="J188"/>
  <c r="BK196"/>
  <c i="5" r="J172"/>
  <c r="J176"/>
  <c r="BK168"/>
  <c r="BK158"/>
  <c i="6" r="BK122"/>
  <c i="4" r="BK194"/>
  <c r="BK154"/>
  <c r="J123"/>
  <c r="J172"/>
  <c r="J198"/>
  <c r="J191"/>
  <c r="BK135"/>
  <c i="5" r="J163"/>
  <c r="BK173"/>
  <c r="J155"/>
  <c r="J132"/>
  <c r="BK147"/>
  <c r="J171"/>
  <c r="J177"/>
  <c r="J151"/>
  <c r="BK144"/>
  <c i="6" r="BK125"/>
  <c i="2" r="BK206"/>
  <c r="BK207"/>
  <c r="BK170"/>
  <c r="BK201"/>
  <c r="BK151"/>
  <c r="BK146"/>
  <c r="BK184"/>
  <c r="BK141"/>
  <c r="BK195"/>
  <c i="1" r="AS98"/>
  <c i="2" r="J188"/>
  <c r="J180"/>
  <c r="BK173"/>
  <c i="3" r="BK214"/>
  <c r="J194"/>
  <c r="J127"/>
  <c r="BK157"/>
  <c r="J144"/>
  <c r="BK136"/>
  <c r="BK172"/>
  <c r="J165"/>
  <c r="BK199"/>
  <c r="J157"/>
  <c r="BK127"/>
  <c i="4" r="BK190"/>
  <c r="BK137"/>
  <c r="BK203"/>
  <c r="J178"/>
  <c r="J202"/>
  <c r="BK153"/>
  <c r="BK205"/>
  <c r="J204"/>
  <c r="J148"/>
  <c r="BK206"/>
  <c r="BK150"/>
  <c r="J181"/>
  <c r="J205"/>
  <c r="J156"/>
  <c r="BK148"/>
  <c i="5" r="J162"/>
  <c r="BK165"/>
  <c r="J140"/>
  <c r="J131"/>
  <c r="BK161"/>
  <c r="BK162"/>
  <c r="BK159"/>
  <c r="J154"/>
  <c r="BK131"/>
  <c i="6" r="J125"/>
  <c r="J123"/>
  <c i="2" r="J165"/>
  <c r="BK178"/>
  <c r="J162"/>
  <c r="J141"/>
  <c r="BK185"/>
  <c r="J152"/>
  <c r="J145"/>
  <c r="F37"/>
  <c i="3" r="J214"/>
  <c r="BK165"/>
  <c r="BK213"/>
  <c r="BK155"/>
  <c r="J146"/>
  <c r="BK176"/>
  <c r="BK138"/>
  <c r="BK211"/>
  <c r="BK141"/>
  <c r="J140"/>
  <c r="J184"/>
  <c r="BK135"/>
  <c i="4" r="J210"/>
  <c r="BK187"/>
  <c r="BK157"/>
  <c r="BK146"/>
  <c r="J207"/>
  <c r="BK185"/>
  <c r="BK217"/>
  <c r="BK216"/>
  <c r="J158"/>
  <c r="BK129"/>
  <c r="J184"/>
  <c i="5" r="J139"/>
  <c r="J150"/>
  <c r="J178"/>
  <c r="J157"/>
  <c r="J148"/>
  <c r="BK172"/>
  <c i="6" r="J122"/>
  <c r="BK119"/>
  <c i="4" r="BK214"/>
  <c r="BK127"/>
  <c r="J143"/>
  <c r="BK136"/>
  <c r="J157"/>
  <c r="BK125"/>
  <c i="5" r="BK184"/>
  <c r="BK175"/>
  <c r="J161"/>
  <c r="BK186"/>
  <c r="J173"/>
  <c r="J181"/>
  <c r="J174"/>
  <c i="2" r="BK158"/>
  <c r="BK175"/>
  <c r="J144"/>
  <c r="J149"/>
  <c r="BK137"/>
  <c r="BK154"/>
  <c r="BK138"/>
  <c i="1" r="AS95"/>
  <c i="2" r="BK182"/>
  <c r="J175"/>
  <c r="BK169"/>
  <c r="J151"/>
  <c i="3" r="BK202"/>
  <c r="BK167"/>
  <c r="J212"/>
  <c r="J148"/>
  <c r="BK169"/>
  <c r="J125"/>
  <c r="J187"/>
  <c r="BK197"/>
  <c r="J176"/>
  <c r="J131"/>
  <c i="4" r="BK165"/>
  <c r="J217"/>
  <c r="BK183"/>
  <c r="J149"/>
  <c r="BK149"/>
  <c r="BK219"/>
  <c r="BK167"/>
  <c r="J134"/>
  <c r="BK193"/>
  <c r="BK218"/>
  <c r="J183"/>
  <c r="J129"/>
  <c r="BK163"/>
  <c r="BK161"/>
  <c r="J152"/>
  <c r="J124"/>
  <c i="5" r="J152"/>
  <c r="J164"/>
  <c r="BK160"/>
  <c r="J159"/>
  <c r="BK139"/>
  <c r="J184"/>
  <c r="BK155"/>
  <c r="BK150"/>
  <c r="BK151"/>
  <c i="2" r="J167"/>
  <c r="J207"/>
  <c r="BK177"/>
  <c r="J155"/>
  <c r="J178"/>
  <c r="J173"/>
  <c r="BK167"/>
  <c r="J160"/>
  <c r="F39"/>
  <c i="3" r="BK146"/>
  <c r="J195"/>
  <c r="J143"/>
  <c r="BK206"/>
  <c r="J178"/>
  <c r="BK151"/>
  <c r="J145"/>
  <c r="J162"/>
  <c r="J129"/>
  <c r="J202"/>
  <c r="J142"/>
  <c r="BK124"/>
  <c r="BK162"/>
  <c r="J132"/>
  <c i="4" r="J203"/>
  <c r="BK186"/>
  <c r="J151"/>
  <c r="J127"/>
  <c r="BK184"/>
  <c r="BK174"/>
  <c r="J128"/>
  <c r="J154"/>
  <c r="J208"/>
  <c r="BK170"/>
  <c r="BK192"/>
  <c r="BK155"/>
  <c r="BK212"/>
  <c r="J192"/>
  <c r="BK220"/>
  <c r="BK156"/>
  <c r="BK182"/>
  <c r="BK126"/>
  <c r="J135"/>
  <c r="J155"/>
  <c r="BK141"/>
  <c i="5" r="BK152"/>
  <c i="6" r="J119"/>
  <c i="2" r="J206"/>
  <c r="BK208"/>
  <c r="J172"/>
  <c r="J159"/>
  <c r="BK200"/>
  <c r="BK159"/>
  <c r="J153"/>
  <c r="BK163"/>
  <c r="J202"/>
  <c r="BK197"/>
  <c r="J203"/>
  <c r="F36"/>
  <c i="3" r="J186"/>
  <c r="BK128"/>
  <c r="BK179"/>
  <c r="BK150"/>
  <c r="BK189"/>
  <c r="BK203"/>
  <c r="J173"/>
  <c r="J159"/>
  <c r="BK191"/>
  <c r="BK143"/>
  <c r="BK212"/>
  <c r="J163"/>
  <c r="BK210"/>
  <c r="J193"/>
  <c r="J139"/>
  <c r="BK123"/>
  <c i="4" r="J170"/>
  <c r="BK147"/>
  <c r="J209"/>
  <c r="BK200"/>
  <c r="BK145"/>
  <c r="BK172"/>
  <c r="BK199"/>
  <c r="J168"/>
  <c r="J138"/>
  <c r="J197"/>
  <c r="J220"/>
  <c r="BK138"/>
  <c r="J142"/>
  <c r="BK124"/>
  <c r="J153"/>
  <c r="J130"/>
  <c i="5" r="J160"/>
  <c i="6" r="BK121"/>
  <c i="2" r="J154"/>
  <c r="J179"/>
  <c r="J168"/>
  <c r="J146"/>
  <c r="J187"/>
  <c r="J157"/>
  <c r="BK187"/>
  <c r="BK139"/>
  <c r="J186"/>
  <c r="BK136"/>
  <c r="BK152"/>
  <c r="J197"/>
  <c r="J194"/>
  <c r="J205"/>
  <c r="BK191"/>
  <c r="BK189"/>
  <c r="BK186"/>
  <c r="BK181"/>
  <c r="BK174"/>
  <c r="BK166"/>
  <c r="BK162"/>
  <c r="J138"/>
  <c i="3" r="BK201"/>
  <c r="BK184"/>
  <c r="J181"/>
  <c r="BK173"/>
  <c r="J135"/>
  <c r="J151"/>
  <c r="BK130"/>
  <c r="J124"/>
  <c r="J189"/>
  <c r="BK132"/>
  <c r="BK208"/>
  <c r="J182"/>
  <c r="J171"/>
  <c r="J152"/>
  <c r="J198"/>
  <c r="BK148"/>
  <c r="J213"/>
  <c r="J192"/>
  <c r="BK134"/>
  <c r="BK188"/>
  <c r="BK158"/>
  <c r="J147"/>
  <c r="BK186"/>
  <c r="BK142"/>
  <c r="J123"/>
  <c r="J208"/>
  <c r="J201"/>
  <c r="J183"/>
  <c r="BK193"/>
  <c r="J126"/>
  <c i="4" r="BK188"/>
  <c r="BK152"/>
  <c r="J126"/>
  <c r="J206"/>
  <c r="J179"/>
  <c r="J161"/>
  <c r="J201"/>
  <c r="J145"/>
  <c r="BK176"/>
  <c r="J193"/>
  <c r="J163"/>
  <c r="J132"/>
  <c r="J195"/>
  <c r="BK132"/>
  <c r="BK168"/>
  <c r="BK208"/>
  <c r="J125"/>
  <c r="J180"/>
  <c r="BK142"/>
  <c i="5" r="BK167"/>
  <c r="BK177"/>
  <c r="J168"/>
  <c r="BK157"/>
  <c r="BK140"/>
  <c r="BK183"/>
  <c r="BK176"/>
  <c r="J133"/>
  <c r="J144"/>
  <c r="J167"/>
  <c i="6" r="J127"/>
  <c i="4" r="BK191"/>
  <c r="J185"/>
  <c r="J165"/>
  <c i="5" r="BK181"/>
  <c r="BK178"/>
  <c r="BK153"/>
  <c r="BK156"/>
  <c r="BK137"/>
  <c r="BK182"/>
  <c r="BK135"/>
  <c r="J147"/>
  <c i="2" r="J184"/>
  <c r="J136"/>
  <c r="J139"/>
  <c r="J208"/>
  <c r="J36"/>
  <c i="3" r="BK144"/>
  <c r="BK195"/>
  <c r="BK178"/>
  <c r="J153"/>
  <c r="BK194"/>
  <c r="J210"/>
  <c r="BK198"/>
  <c r="BK159"/>
  <c r="J149"/>
  <c i="4" r="BK181"/>
  <c r="J159"/>
  <c r="BK179"/>
  <c r="J140"/>
  <c r="J194"/>
  <c r="BK140"/>
  <c r="J164"/>
  <c r="J146"/>
  <c r="BK151"/>
  <c r="BK210"/>
  <c r="J199"/>
  <c r="BK143"/>
  <c i="5" r="J166"/>
  <c r="J36"/>
  <c i="6" r="J129"/>
  <c i="2" r="J170"/>
  <c r="BK133"/>
  <c r="BK176"/>
  <c r="BK153"/>
  <c r="J201"/>
  <c r="J166"/>
  <c r="J137"/>
  <c r="J163"/>
  <c r="J209"/>
  <c r="J183"/>
  <c r="BK209"/>
  <c r="J199"/>
  <c r="BK196"/>
  <c r="J191"/>
  <c r="BK205"/>
  <c r="BK192"/>
  <c r="J189"/>
  <c r="BK183"/>
  <c r="BK180"/>
  <c r="J176"/>
  <c r="BK172"/>
  <c r="J164"/>
  <c r="BK143"/>
  <c i="3" r="BK200"/>
  <c r="BK183"/>
  <c r="J128"/>
  <c r="BK171"/>
  <c r="J130"/>
  <c r="J150"/>
  <c r="J185"/>
  <c r="J190"/>
  <c r="J174"/>
  <c r="J155"/>
  <c r="J138"/>
  <c r="J172"/>
  <c r="J197"/>
  <c r="J196"/>
  <c r="J137"/>
  <c r="BK126"/>
  <c i="4" r="BK201"/>
  <c r="J176"/>
  <c r="BK209"/>
  <c r="J167"/>
  <c r="J212"/>
  <c r="J216"/>
  <c r="BK180"/>
  <c r="BK139"/>
  <c r="BK204"/>
  <c r="J147"/>
  <c r="J219"/>
  <c r="J190"/>
  <c r="BK158"/>
  <c r="BK131"/>
  <c i="5" r="J165"/>
  <c r="J182"/>
  <c r="J153"/>
  <c r="J135"/>
  <c r="BK174"/>
  <c r="BK187"/>
  <c r="J170"/>
  <c r="BK146"/>
  <c r="J146"/>
  <c i="6" r="BK127"/>
  <c r="BK123"/>
  <c i="2" r="BK160"/>
  <c r="J200"/>
  <c r="J161"/>
  <c r="J133"/>
  <c r="BK164"/>
  <c r="J158"/>
  <c r="BK157"/>
  <c r="J181"/>
  <c r="J196"/>
  <c r="BK203"/>
  <c r="BK190"/>
  <c r="J182"/>
  <c r="J177"/>
  <c r="BK171"/>
  <c r="BK144"/>
  <c i="3" r="BK185"/>
  <c r="J175"/>
  <c r="J141"/>
  <c r="BK131"/>
  <c r="BK192"/>
  <c r="BK129"/>
  <c r="BK177"/>
  <c r="BK147"/>
  <c r="BK145"/>
  <c r="J177"/>
  <c r="J204"/>
  <c r="BK152"/>
  <c r="BK187"/>
  <c r="BK137"/>
  <c r="J188"/>
  <c r="BK174"/>
  <c r="J158"/>
  <c i="4" r="J200"/>
  <c r="BK164"/>
  <c r="J136"/>
  <c r="BK202"/>
  <c r="BK134"/>
  <c r="J150"/>
  <c r="BK197"/>
  <c r="BK123"/>
  <c r="J139"/>
  <c r="J218"/>
  <c r="BK178"/>
  <c r="BK159"/>
  <c r="J131"/>
  <c i="5" r="BK185"/>
  <c r="J185"/>
  <c r="J141"/>
  <c r="J134"/>
  <c r="J156"/>
  <c r="J158"/>
  <c r="BK134"/>
  <c r="BK154"/>
  <c i="6" r="BK129"/>
  <c i="2" r="J169"/>
  <c r="J143"/>
  <c r="J198"/>
  <c r="J171"/>
  <c r="BK145"/>
  <c r="BK199"/>
  <c r="BK165"/>
  <c r="BK188"/>
  <c r="BK202"/>
  <c r="BK161"/>
  <c r="BK135"/>
  <c r="BK149"/>
  <c r="BK198"/>
  <c r="BK194"/>
  <c r="J192"/>
  <c r="J195"/>
  <c r="J190"/>
  <c r="J185"/>
  <c r="BK179"/>
  <c r="J174"/>
  <c r="BK168"/>
  <c r="BK155"/>
  <c r="J135"/>
  <c i="3" r="BK190"/>
  <c r="BK182"/>
  <c r="BK139"/>
  <c r="J169"/>
  <c r="BK175"/>
  <c r="BK140"/>
  <c r="BK125"/>
  <c r="J191"/>
  <c r="J136"/>
  <c r="J211"/>
  <c r="BK181"/>
  <c r="J160"/>
  <c r="BK149"/>
  <c r="BK196"/>
  <c r="J199"/>
  <c r="J179"/>
  <c r="BK133"/>
  <c r="BK204"/>
  <c r="BK153"/>
  <c r="J206"/>
  <c r="J167"/>
  <c r="J203"/>
  <c r="J133"/>
  <c r="BK160"/>
  <c r="J200"/>
  <c r="BK163"/>
  <c r="J134"/>
  <c i="4" r="BK130"/>
  <c r="J137"/>
  <c r="J214"/>
  <c r="J174"/>
  <c r="J187"/>
  <c r="J144"/>
  <c i="5" r="J179"/>
  <c r="BK166"/>
  <c r="BK171"/>
  <c r="J183"/>
  <c r="BK141"/>
  <c r="BK170"/>
  <c r="BK132"/>
  <c r="J137"/>
  <c r="BK163"/>
  <c i="6" r="J121"/>
  <c i="2" r="F38"/>
  <c l="1" r="R150"/>
  <c r="R147"/>
  <c r="R204"/>
  <c i="3" r="P122"/>
  <c r="P121"/>
  <c i="1" r="AU97"/>
  <c i="2" r="P142"/>
  <c r="BK204"/>
  <c r="J204"/>
  <c r="J108"/>
  <c r="R142"/>
  <c i="3" r="BK122"/>
  <c r="J122"/>
  <c r="J99"/>
  <c i="5" r="BK130"/>
  <c r="J130"/>
  <c r="J100"/>
  <c i="3" r="T122"/>
  <c r="T121"/>
  <c i="4" r="T122"/>
  <c r="T121"/>
  <c i="5" r="R130"/>
  <c r="R138"/>
  <c i="2" r="BK150"/>
  <c r="J150"/>
  <c r="J106"/>
  <c i="5" r="T145"/>
  <c r="T142"/>
  <c i="2" r="T134"/>
  <c r="BK193"/>
  <c r="J193"/>
  <c r="J107"/>
  <c i="5" r="BK145"/>
  <c i="2" r="BK134"/>
  <c r="J134"/>
  <c r="J101"/>
  <c r="T193"/>
  <c i="5" r="T138"/>
  <c r="BK180"/>
  <c r="J180"/>
  <c r="J106"/>
  <c i="2" r="P134"/>
  <c r="P131"/>
  <c r="P130"/>
  <c i="1" r="AU96"/>
  <c i="2" r="BK142"/>
  <c r="J142"/>
  <c r="J103"/>
  <c r="P193"/>
  <c i="5" r="P145"/>
  <c r="P142"/>
  <c i="2" r="R134"/>
  <c r="R131"/>
  <c r="P204"/>
  <c r="T150"/>
  <c r="T147"/>
  <c i="3" r="R122"/>
  <c r="R121"/>
  <c i="4" r="P122"/>
  <c r="P121"/>
  <c i="1" r="AU99"/>
  <c i="2" r="T142"/>
  <c r="T131"/>
  <c r="R193"/>
  <c i="4" r="R122"/>
  <c r="R121"/>
  <c i="5" r="T130"/>
  <c r="T129"/>
  <c r="P138"/>
  <c r="R180"/>
  <c r="R145"/>
  <c r="R142"/>
  <c r="T180"/>
  <c i="6" r="BK118"/>
  <c r="BK117"/>
  <c r="J117"/>
  <c r="J96"/>
  <c i="2" r="P150"/>
  <c r="P147"/>
  <c r="T204"/>
  <c i="5" r="P130"/>
  <c r="P129"/>
  <c r="P128"/>
  <c i="1" r="AU100"/>
  <c i="5" r="BK138"/>
  <c r="J138"/>
  <c r="J102"/>
  <c r="P180"/>
  <c i="4" r="BK122"/>
  <c r="J122"/>
  <c r="J99"/>
  <c i="6" r="R118"/>
  <c r="R117"/>
  <c r="P118"/>
  <c r="P117"/>
  <c i="1" r="AU101"/>
  <c i="6" r="T118"/>
  <c r="T117"/>
  <c i="2" r="BK132"/>
  <c r="J132"/>
  <c r="J100"/>
  <c r="BK140"/>
  <c r="J140"/>
  <c r="J102"/>
  <c i="5" r="BK136"/>
  <c r="J136"/>
  <c r="J101"/>
  <c i="2" r="BK148"/>
  <c r="J148"/>
  <c r="J105"/>
  <c i="5" r="BK143"/>
  <c r="J143"/>
  <c r="J104"/>
  <c i="6" r="J89"/>
  <c i="5" r="BK129"/>
  <c r="J129"/>
  <c r="J99"/>
  <c r="J145"/>
  <c r="J105"/>
  <c i="6" r="F114"/>
  <c r="E107"/>
  <c r="J114"/>
  <c r="BE122"/>
  <c r="BE123"/>
  <c r="BE121"/>
  <c r="BE125"/>
  <c r="J91"/>
  <c r="BE119"/>
  <c r="BE127"/>
  <c r="BE129"/>
  <c i="5" r="J91"/>
  <c r="BE151"/>
  <c r="BE160"/>
  <c r="BE139"/>
  <c r="BE146"/>
  <c r="BE152"/>
  <c r="BE165"/>
  <c r="BE167"/>
  <c r="E116"/>
  <c r="J125"/>
  <c r="BE148"/>
  <c r="BE158"/>
  <c r="BE164"/>
  <c r="BE132"/>
  <c r="BE135"/>
  <c r="BE157"/>
  <c r="BE173"/>
  <c r="J93"/>
  <c r="BE147"/>
  <c r="BE161"/>
  <c r="BE166"/>
  <c r="BE183"/>
  <c r="BE134"/>
  <c r="BE137"/>
  <c r="BE162"/>
  <c r="BE131"/>
  <c r="BE156"/>
  <c r="BE159"/>
  <c r="BE153"/>
  <c r="BE155"/>
  <c r="F94"/>
  <c r="BE171"/>
  <c r="BE175"/>
  <c r="BE182"/>
  <c r="BE170"/>
  <c r="BE177"/>
  <c r="BE140"/>
  <c r="BE163"/>
  <c r="BE178"/>
  <c r="BE181"/>
  <c r="BE133"/>
  <c r="BE150"/>
  <c r="BE169"/>
  <c r="BE172"/>
  <c r="BE176"/>
  <c r="BE179"/>
  <c r="BE185"/>
  <c r="BE187"/>
  <c r="BE174"/>
  <c r="BE186"/>
  <c r="BE141"/>
  <c r="BE144"/>
  <c r="BE154"/>
  <c r="BE168"/>
  <c r="BE184"/>
  <c i="1" r="AW100"/>
  <c i="4" r="F94"/>
  <c r="BE128"/>
  <c r="BE136"/>
  <c r="BE134"/>
  <c r="BE150"/>
  <c r="BE151"/>
  <c r="BE154"/>
  <c r="BE159"/>
  <c r="BE178"/>
  <c r="BE188"/>
  <c r="BE163"/>
  <c r="BE168"/>
  <c r="BE170"/>
  <c r="BE174"/>
  <c r="BE185"/>
  <c r="BE191"/>
  <c r="J117"/>
  <c r="BE190"/>
  <c r="BE195"/>
  <c r="BE197"/>
  <c r="BE198"/>
  <c r="BE203"/>
  <c r="BE146"/>
  <c r="BE147"/>
  <c r="BE149"/>
  <c r="BE165"/>
  <c r="BE179"/>
  <c r="BE182"/>
  <c r="BE206"/>
  <c r="BE212"/>
  <c r="BE217"/>
  <c r="BE123"/>
  <c r="BE130"/>
  <c r="BE132"/>
  <c r="BE139"/>
  <c r="BE152"/>
  <c r="BE181"/>
  <c r="BE187"/>
  <c r="BE208"/>
  <c r="BE216"/>
  <c r="BE176"/>
  <c r="BE192"/>
  <c r="BE196"/>
  <c i="3" r="BK121"/>
  <c r="J121"/>
  <c i="4" r="BE142"/>
  <c r="BE143"/>
  <c r="BE180"/>
  <c r="BE220"/>
  <c r="BE131"/>
  <c r="BE140"/>
  <c r="BE144"/>
  <c r="BE157"/>
  <c r="BE199"/>
  <c r="BE202"/>
  <c r="BE204"/>
  <c r="BE207"/>
  <c r="J91"/>
  <c r="BE127"/>
  <c r="BE184"/>
  <c r="BE214"/>
  <c r="BE167"/>
  <c r="BE205"/>
  <c r="BE209"/>
  <c r="J94"/>
  <c r="BE126"/>
  <c r="BE141"/>
  <c r="BE145"/>
  <c r="BE158"/>
  <c r="BE164"/>
  <c r="BE200"/>
  <c r="BE201"/>
  <c r="BE210"/>
  <c r="BE183"/>
  <c r="BE186"/>
  <c r="BE193"/>
  <c r="BE219"/>
  <c r="BE124"/>
  <c r="BE135"/>
  <c r="BE137"/>
  <c r="BE155"/>
  <c r="BE156"/>
  <c r="BE125"/>
  <c r="BE129"/>
  <c r="E85"/>
  <c r="BE138"/>
  <c r="BE148"/>
  <c r="BE153"/>
  <c r="BE161"/>
  <c r="BE172"/>
  <c r="BE194"/>
  <c r="BE218"/>
  <c i="3" r="BE136"/>
  <c r="BE140"/>
  <c r="BE142"/>
  <c r="BE152"/>
  <c r="BE173"/>
  <c r="BE179"/>
  <c i="2" r="BK147"/>
  <c r="J147"/>
  <c r="J104"/>
  <c i="3" r="BE126"/>
  <c r="BE167"/>
  <c r="BE171"/>
  <c r="BE186"/>
  <c r="BE187"/>
  <c r="BE194"/>
  <c r="BE202"/>
  <c r="BE157"/>
  <c r="BE162"/>
  <c r="BE196"/>
  <c r="BE203"/>
  <c r="BE125"/>
  <c r="BE128"/>
  <c r="BE129"/>
  <c r="BE151"/>
  <c r="BE153"/>
  <c r="BE165"/>
  <c r="BE190"/>
  <c r="BE195"/>
  <c r="BE197"/>
  <c r="BE198"/>
  <c r="BE200"/>
  <c r="BE131"/>
  <c r="BE134"/>
  <c r="BE139"/>
  <c r="BE144"/>
  <c r="BE175"/>
  <c r="BE178"/>
  <c r="BE184"/>
  <c r="BE192"/>
  <c r="BE210"/>
  <c r="BE149"/>
  <c r="BE163"/>
  <c r="BE172"/>
  <c r="BE182"/>
  <c r="BE201"/>
  <c r="BE211"/>
  <c r="BE212"/>
  <c r="E85"/>
  <c r="J115"/>
  <c r="BE143"/>
  <c r="BE146"/>
  <c r="BE150"/>
  <c r="BE177"/>
  <c r="BE214"/>
  <c r="BE138"/>
  <c r="BE174"/>
  <c r="BE183"/>
  <c r="BE188"/>
  <c r="BE189"/>
  <c r="BE193"/>
  <c r="BE204"/>
  <c r="BE213"/>
  <c r="F118"/>
  <c r="BE127"/>
  <c r="BE132"/>
  <c r="BE137"/>
  <c r="BE199"/>
  <c r="BE123"/>
  <c r="BE133"/>
  <c r="BE135"/>
  <c r="BE145"/>
  <c r="BE148"/>
  <c r="BE185"/>
  <c r="BE191"/>
  <c r="BE206"/>
  <c r="BE130"/>
  <c r="BE141"/>
  <c r="BE155"/>
  <c r="BE159"/>
  <c r="BE169"/>
  <c r="BE160"/>
  <c r="BE181"/>
  <c r="BE208"/>
  <c r="BE147"/>
  <c r="BE124"/>
  <c r="BE158"/>
  <c r="BE176"/>
  <c i="2" r="F94"/>
  <c r="BE133"/>
  <c r="BE139"/>
  <c r="BE161"/>
  <c r="BE165"/>
  <c r="BE178"/>
  <c r="BE179"/>
  <c r="BE180"/>
  <c r="BE181"/>
  <c r="BE182"/>
  <c r="BE183"/>
  <c r="BE187"/>
  <c r="BE189"/>
  <c r="BE190"/>
  <c r="BE191"/>
  <c r="BE194"/>
  <c r="BE203"/>
  <c r="BE192"/>
  <c r="BE195"/>
  <c r="BE196"/>
  <c r="BE199"/>
  <c r="BE207"/>
  <c r="BE208"/>
  <c i="1" r="BA96"/>
  <c i="2" r="E85"/>
  <c r="BE201"/>
  <c r="BE151"/>
  <c r="BE162"/>
  <c i="1" r="BB96"/>
  <c i="2" r="J124"/>
  <c r="BE141"/>
  <c r="BE144"/>
  <c r="BE145"/>
  <c r="BE157"/>
  <c r="BE184"/>
  <c r="BE185"/>
  <c r="BE186"/>
  <c r="BE202"/>
  <c i="1" r="AW96"/>
  <c i="2" r="BE135"/>
  <c r="BE143"/>
  <c r="BE153"/>
  <c r="BE154"/>
  <c r="BE155"/>
  <c r="BE163"/>
  <c r="BE188"/>
  <c r="BE198"/>
  <c r="BE209"/>
  <c r="BE137"/>
  <c r="BE152"/>
  <c r="BE158"/>
  <c r="BE160"/>
  <c r="BE166"/>
  <c r="BE167"/>
  <c r="BE169"/>
  <c r="BE170"/>
  <c r="BE171"/>
  <c r="BE174"/>
  <c r="BE175"/>
  <c r="BE176"/>
  <c r="BE177"/>
  <c r="BE197"/>
  <c r="BE200"/>
  <c r="BE206"/>
  <c i="1" r="BC96"/>
  <c i="2" r="BE136"/>
  <c r="BE138"/>
  <c r="BE146"/>
  <c r="BE149"/>
  <c r="BE159"/>
  <c r="BE164"/>
  <c r="BE168"/>
  <c r="BE172"/>
  <c r="BE173"/>
  <c r="BE205"/>
  <c i="1" r="BD96"/>
  <c i="3" r="F38"/>
  <c i="1" r="BC97"/>
  <c r="BC95"/>
  <c i="4" r="J36"/>
  <c i="1" r="AW99"/>
  <c i="4" r="F39"/>
  <c i="1" r="BD99"/>
  <c i="4" r="F36"/>
  <c i="1" r="BA99"/>
  <c i="3" r="F39"/>
  <c i="1" r="BD97"/>
  <c r="BD95"/>
  <c i="3" r="F36"/>
  <c i="1" r="BA97"/>
  <c r="BA95"/>
  <c i="5" r="F39"/>
  <c i="1" r="BD100"/>
  <c i="6" r="J34"/>
  <c i="1" r="AW101"/>
  <c i="3" r="J36"/>
  <c i="1" r="AW97"/>
  <c i="4" r="F37"/>
  <c i="1" r="BB99"/>
  <c i="3" r="J32"/>
  <c i="5" r="F37"/>
  <c i="1" r="BB100"/>
  <c i="6" r="F36"/>
  <c i="1" r="BC101"/>
  <c r="AS94"/>
  <c i="5" r="F36"/>
  <c i="1" r="BA100"/>
  <c i="6" r="F34"/>
  <c i="1" r="BA101"/>
  <c i="6" r="F37"/>
  <c i="1" r="BD101"/>
  <c i="4" r="F38"/>
  <c i="1" r="BC99"/>
  <c i="3" r="F37"/>
  <c i="1" r="BB97"/>
  <c r="BB95"/>
  <c r="AX95"/>
  <c i="5" r="F38"/>
  <c i="1" r="BC100"/>
  <c i="6" r="F35"/>
  <c i="1" r="BB101"/>
  <c i="5" l="1" r="BK142"/>
  <c r="J142"/>
  <c r="J103"/>
  <c i="2" r="T130"/>
  <c i="5" r="T128"/>
  <c i="2" r="R130"/>
  <c i="5" r="R129"/>
  <c r="R128"/>
  <c i="4" r="BK121"/>
  <c r="J121"/>
  <c i="2" r="BK131"/>
  <c r="J131"/>
  <c r="J99"/>
  <c i="6" r="J118"/>
  <c r="J97"/>
  <c i="5" r="BK128"/>
  <c r="J128"/>
  <c i="4" r="J98"/>
  <c i="1" r="AG97"/>
  <c i="3" r="J98"/>
  <c i="2" r="BK130"/>
  <c r="J130"/>
  <c r="J98"/>
  <c i="4" r="J32"/>
  <c i="1" r="AU98"/>
  <c i="2" r="F35"/>
  <c i="1" r="AZ96"/>
  <c i="5" r="J32"/>
  <c i="1" r="AG100"/>
  <c i="6" r="J33"/>
  <c i="1" r="AV101"/>
  <c r="AT101"/>
  <c i="6" r="J30"/>
  <c i="1" r="AG101"/>
  <c r="AU95"/>
  <c r="AU94"/>
  <c i="3" r="J35"/>
  <c i="1" r="AV97"/>
  <c r="AT97"/>
  <c r="AN97"/>
  <c r="AW95"/>
  <c r="AY95"/>
  <c i="4" r="J35"/>
  <c i="1" r="AV99"/>
  <c r="AT99"/>
  <c i="2" r="J35"/>
  <c i="1" r="AV96"/>
  <c r="AT96"/>
  <c i="5" r="F35"/>
  <c i="1" r="AZ100"/>
  <c i="3" r="F35"/>
  <c i="1" r="AZ97"/>
  <c i="6" r="F33"/>
  <c i="1" r="AZ101"/>
  <c i="4" r="F35"/>
  <c i="1" r="AZ99"/>
  <c r="BC98"/>
  <c r="AY98"/>
  <c r="BA98"/>
  <c r="AW98"/>
  <c i="5" r="J35"/>
  <c i="1" r="AV100"/>
  <c r="AT100"/>
  <c r="BB98"/>
  <c r="AX98"/>
  <c r="BD98"/>
  <c l="1" r="AG99"/>
  <c r="AN100"/>
  <c i="5" r="J98"/>
  <c i="6" r="J39"/>
  <c i="5" r="J41"/>
  <c i="4" r="J41"/>
  <c i="3" r="J41"/>
  <c i="1" r="AG98"/>
  <c r="AN101"/>
  <c r="AN99"/>
  <c r="BA94"/>
  <c r="AW94"/>
  <c r="AK30"/>
  <c r="AZ95"/>
  <c r="AV95"/>
  <c r="AT95"/>
  <c r="AZ98"/>
  <c r="AV98"/>
  <c r="AT98"/>
  <c r="AN98"/>
  <c r="BB94"/>
  <c r="W31"/>
  <c r="BC94"/>
  <c r="AY94"/>
  <c i="2" r="J32"/>
  <c i="1" r="AG96"/>
  <c r="AG95"/>
  <c r="AG94"/>
  <c r="AK26"/>
  <c r="BD94"/>
  <c r="W33"/>
  <c i="2" l="1" r="J41"/>
  <c i="1" r="AN96"/>
  <c r="AN95"/>
  <c r="W30"/>
  <c r="W32"/>
  <c r="AX94"/>
  <c r="AZ94"/>
  <c r="AV94"/>
  <c r="AK29"/>
  <c r="AK35"/>
  <c l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<sst xmlns="http://schemas.openxmlformats.org/spreadsheetml/2006/main">
  <si>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</si>
  <si>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</si>
  <si>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</si>
  <si>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</si>
  <si>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</si>
  <si>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{3fc906e5-abe8-44a3-b2d9-94d0ce40db5e}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</si>
  <si>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</si>
  <si>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</si>
  <si>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</si>
  <si>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</si>
  <si>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</si>
  <si>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</si>
  <si>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</si>
  <si>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</si>
  <si>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</si>
  <si>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</si>
  <si>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</si>
  <si>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žst. na trati Mikuloviec - Jeseník</t>
  </si>
  <si>
    <t>KSO:</t>
  </si>
  <si>
    <t>CC-CZ:</t>
  </si>
  <si>
    <t>Místo:</t>
  </si>
  <si>
    <t xml:space="preserve"> </t>
  </si>
  <si>
    <t>Datum:</t>
  </si>
  <si>
    <t>3. 7. 2023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</si>
  <si>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</si>
  <si>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</si>
  <si>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</si>
  <si>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</si>
  <si>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</si>
  <si>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</si>
  <si>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</si>
  <si>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</si>
  <si>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</si>
  <si>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</si>
  <si>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</si>
  <si>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</si>
  <si>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</si>
  <si>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</si>
  <si>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</si>
  <si>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</si>
  <si>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</si>
  <si>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</si>
  <si>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</si>
  <si>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</si>
  <si>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</si>
  <si>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</si>
  <si>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</si>
  <si>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</si>
  <si>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</si>
  <si>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</si>
  <si>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</si>
  <si>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</si>
  <si>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</si>
  <si>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</si>
  <si>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</si>
  <si>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</si>
  <si>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</si>
  <si>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</si>
  <si>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</si>
  <si>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</si>
  <si>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</si>
  <si>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</si>
  <si>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</si>
  <si>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</si>
  <si>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</si>
  <si>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</si>
  <si>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</si>
  <si>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</si>
  <si>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</si>
  <si>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</si>
  <si>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</si>
  <si>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</si>
  <si>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</si>
  <si>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</si>
  <si>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</si>
  <si>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</si>
  <si>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</si>
  <si>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SO31</t>
  </si>
  <si>
    <t>Oprava silnoproudých zařízení žst. Písečná</t>
  </si>
  <si>
    <t>STA</t>
  </si>
  <si>
    <t>1</t>
  </si>
  <si>
    <t>{20a1c049-f3ac-4dc4-82f6-cf48830de55b}</t>
  </si>
  <si>
    <t>2</t>
  </si>
  <si>
    <t>/</t>
  </si>
  <si>
    <t>01-SO31 - URS</t>
  </si>
  <si>
    <t>Soupis</t>
  </si>
  <si>
    <t>{f9d08d8b-b6cf-4bf5-a1ed-1a2b9f684358}</t>
  </si>
  <si>
    <t>02-SO31 - ÚOŽI</t>
  </si>
  <si>
    <t>{7776235c-666b-49f6-9bdb-70c797d7dd48}</t>
  </si>
  <si>
    <t>SO32</t>
  </si>
  <si>
    <t>Oprava silnoproudých zařízení OŘ Olomouc Mikulovice</t>
  </si>
  <si>
    <t>{6c371c37-2c46-404b-8693-f34ea6e6e124}</t>
  </si>
  <si>
    <t>02-SO32 - ÚOŽI</t>
  </si>
  <si>
    <t>Oprava silnoproudých zařízení žst. Mikulovice</t>
  </si>
  <si>
    <t>{58e8dfbf-4818-4d22-bc5c-863be25edcaf}</t>
  </si>
  <si>
    <t>01-SO32 - URS</t>
  </si>
  <si>
    <t>{1dfad7b4-1473-4fd2-bfc8-5c2ebfb634be}</t>
  </si>
  <si>
    <t>VON</t>
  </si>
  <si>
    <t>{c5cc574d-116c-4ddd-9965-509745dd16e4}</t>
  </si>
  <si>
    <t>KRYCÍ LIST SOUPISU PRACÍ</t>
  </si>
  <si>
    <t>Objekt:</t>
  </si>
  <si>
    <t>SO31 - Oprava silnoproudých zařízení žst. Písečná</t>
  </si>
  <si>
    <t>Soupis:</t>
  </si>
  <si>
    <t>01-SO31 - URS - Oprava silnoproudých zařízení žst. Písečná</t>
  </si>
  <si>
    <t>Písečná</t>
  </si>
  <si>
    <t>Správa železniční dopravní cesty, státní organizac</t>
  </si>
  <si>
    <t>SB projekt s.r.o.</t>
  </si>
  <si>
    <t>Ivo Černý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</si>
  <si>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</si>
  <si>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</si>
  <si>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</si>
  <si>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</si>
  <si>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</si>
  <si>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</si>
  <si>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</si>
  <si>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</si>
  <si>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</si>
  <si>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</si>
  <si>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</si>
  <si>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</si>
  <si>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</si>
  <si>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D6 - Svislé konstrukce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</si>
  <si>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</si>
  <si>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</si>
  <si>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</si>
  <si>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</si>
  <si>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</si>
  <si>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</si>
  <si>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</si>
  <si>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</si>
  <si>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</si>
  <si>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</si>
  <si>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</si>
  <si>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</si>
  <si>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</si>
  <si>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</si>
  <si>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</si>
  <si>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</si>
  <si>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</si>
  <si>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</si>
  <si>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87</t>
  </si>
  <si>
    <t>K</t>
  </si>
  <si>
    <t>113201111</t>
  </si>
  <si>
    <t>Vytrhání obrub chodníkových ležatých</t>
  </si>
  <si>
    <t>m</t>
  </si>
  <si>
    <t>CS ÚRS 2023 01</t>
  </si>
  <si>
    <t>4</t>
  </si>
  <si>
    <t>1637502011</t>
  </si>
  <si>
    <t>Zakládání</t>
  </si>
  <si>
    <t>3</t>
  </si>
  <si>
    <t>271532212</t>
  </si>
  <si>
    <t>Podsyp pod základové konstrukce se zhutněním z hrubého kameniva frakce 16 až 32 mm</t>
  </si>
  <si>
    <t>m3</t>
  </si>
  <si>
    <t>-882354905</t>
  </si>
  <si>
    <t>271562211</t>
  </si>
  <si>
    <t>Podsyp pod základové konstrukce se zhutněním z drobného kameniva frakce 0 až 4 mm</t>
  </si>
  <si>
    <t>-331489775</t>
  </si>
  <si>
    <t>5</t>
  </si>
  <si>
    <t>275321311</t>
  </si>
  <si>
    <t>Základové patky ze ŽB bez zvýšených nároků na prostředí tř. C 16/20</t>
  </si>
  <si>
    <t>333179424</t>
  </si>
  <si>
    <t>6</t>
  </si>
  <si>
    <t>275351121</t>
  </si>
  <si>
    <t>Zřízení bednění základových patek</t>
  </si>
  <si>
    <t>m2</t>
  </si>
  <si>
    <t>1440021673</t>
  </si>
  <si>
    <t>7</t>
  </si>
  <si>
    <t>275351122</t>
  </si>
  <si>
    <t>Odstranění bednění základových patek</t>
  </si>
  <si>
    <t>1034254989</t>
  </si>
  <si>
    <t>Komunikace pozemní</t>
  </si>
  <si>
    <t>79</t>
  </si>
  <si>
    <t>565155101</t>
  </si>
  <si>
    <t>Asfaltový beton vrstva podkladní ACP 16 (obalované kamenivo OKS) tl 70 mm š do 1,5 m</t>
  </si>
  <si>
    <t>-46761911</t>
  </si>
  <si>
    <t>9</t>
  </si>
  <si>
    <t>Ostatní konstrukce a práce, bourání</t>
  </si>
  <si>
    <t>94</t>
  </si>
  <si>
    <t>912111112</t>
  </si>
  <si>
    <t>Montáž zábrany parkovací sloupku v do 800 mm se zabetonovanou patkou</t>
  </si>
  <si>
    <t>kus</t>
  </si>
  <si>
    <t>2126923551</t>
  </si>
  <si>
    <t>95</t>
  </si>
  <si>
    <t>M</t>
  </si>
  <si>
    <t>74910177</t>
  </si>
  <si>
    <t>sloupek parkovací pevný 60x60x800mm Zn základní k zabetonování</t>
  </si>
  <si>
    <t>8</t>
  </si>
  <si>
    <t>971337248</t>
  </si>
  <si>
    <t>88</t>
  </si>
  <si>
    <t>916231112</t>
  </si>
  <si>
    <t>Osazení chodníkového obrubníku betonového ležatého bez boční opěry do lože z betonu prostého</t>
  </si>
  <si>
    <t>857559944</t>
  </si>
  <si>
    <t>971024451</t>
  </si>
  <si>
    <t>Vybourání otvorů ve zdivu kamenném pl do 0,25 m2 na MV nebo MVC tl do 450 mm</t>
  </si>
  <si>
    <t>621559788</t>
  </si>
  <si>
    <t>Práce a dodávky M</t>
  </si>
  <si>
    <t>22-M</t>
  </si>
  <si>
    <t>Montáže technologických zařízení pro dopravní stavby</t>
  </si>
  <si>
    <t>220110401</t>
  </si>
  <si>
    <t>Montáž smršťovací koncovky na zemní kabel</t>
  </si>
  <si>
    <t>64</t>
  </si>
  <si>
    <t>1379395413</t>
  </si>
  <si>
    <t>46-M</t>
  </si>
  <si>
    <t>Zemní práce při extr.mont.pracích</t>
  </si>
  <si>
    <t>72</t>
  </si>
  <si>
    <t>460141113</t>
  </si>
  <si>
    <t>Hloubení nezapažených jam při elektromontážích strojně v hornině tř II skupiny 4</t>
  </si>
  <si>
    <t>1304202916</t>
  </si>
  <si>
    <t>67</t>
  </si>
  <si>
    <t>460161443</t>
  </si>
  <si>
    <t>Hloubení kabelových rýh ručně š 65 cm hl 80 cm v hornině tř II skupiny 4</t>
  </si>
  <si>
    <t>1999373031</t>
  </si>
  <si>
    <t>10</t>
  </si>
  <si>
    <t>141721214</t>
  </si>
  <si>
    <t>Řízený zemní protlak délky do 50 m hl do 6 m se zatažením potrubí průměru vrtu přes 140 do 180 mm v hornině třídy těžitelnosti I a II skupiny 1 až 4</t>
  </si>
  <si>
    <t>-1176641206</t>
  </si>
  <si>
    <t>70</t>
  </si>
  <si>
    <t>28619324</t>
  </si>
  <si>
    <t>trubka kanalizační PE-HD D 160mm</t>
  </si>
  <si>
    <t>256</t>
  </si>
  <si>
    <t>300078357</t>
  </si>
  <si>
    <t>65</t>
  </si>
  <si>
    <t>460010021</t>
  </si>
  <si>
    <t>Vytyčení trasy vedení podzemního v obvodu železniční stanice</t>
  </si>
  <si>
    <t>km</t>
  </si>
  <si>
    <t>304291952</t>
  </si>
  <si>
    <t>P</t>
  </si>
  <si>
    <t>Poznámka k položce:_x000d_
slové, ovládací i datové kabely</t>
  </si>
  <si>
    <t>68</t>
  </si>
  <si>
    <t>460242221</t>
  </si>
  <si>
    <t>Provizorní zajištění kabelů ve výkopech při jejich souběhu</t>
  </si>
  <si>
    <t>-405608995</t>
  </si>
  <si>
    <t>91</t>
  </si>
  <si>
    <t>460321111</t>
  </si>
  <si>
    <t>Vodorovné přemístění horniny jakékoliv třídy stavebním kolečkem při elektromontážích do 10 m</t>
  </si>
  <si>
    <t>-1561843309</t>
  </si>
  <si>
    <t>92</t>
  </si>
  <si>
    <t>460321121</t>
  </si>
  <si>
    <t>Příplatek k vodorovnému přemístění horniny stavebním kolečkem při elektromontážích za každých dalších 10 m</t>
  </si>
  <si>
    <t>269563442</t>
  </si>
  <si>
    <t>89</t>
  </si>
  <si>
    <t>460361121</t>
  </si>
  <si>
    <t>Poplatek za uložení zeminy na recyklační skládce (skládkovné) kód odpadu 17 05 04</t>
  </si>
  <si>
    <t>t</t>
  </si>
  <si>
    <t>163027477</t>
  </si>
  <si>
    <t>73</t>
  </si>
  <si>
    <t>460411123</t>
  </si>
  <si>
    <t>Zásyp jam při elektromontážích strojně včetně zhutnění v hornině tř II skupiny 4</t>
  </si>
  <si>
    <t>-256755645</t>
  </si>
  <si>
    <t>69</t>
  </si>
  <si>
    <t>460431463</t>
  </si>
  <si>
    <t>Zásyp kabelových rýh ručně se zhutněním š 65 cm hl 80 cm z horniny tř II skupiny 4</t>
  </si>
  <si>
    <t>1401553606</t>
  </si>
  <si>
    <t>77</t>
  </si>
  <si>
    <t>460661112</t>
  </si>
  <si>
    <t>Kabelové lože z písku pro kabely nn bez zakrytí š lože přes 35 do 50 cm</t>
  </si>
  <si>
    <t>-1755051608</t>
  </si>
  <si>
    <t>78</t>
  </si>
  <si>
    <t>460871163</t>
  </si>
  <si>
    <t>Podklad vozovky a chodníku z asfaltového betonu se zhutněním při elektromontážích tl přes 10 do 15 cm</t>
  </si>
  <si>
    <t>-1558545258</t>
  </si>
  <si>
    <t>82</t>
  </si>
  <si>
    <t>460911111</t>
  </si>
  <si>
    <t>Očištění kostek kamenných velkých z rozebraných dlažeb při elektromontážích</t>
  </si>
  <si>
    <t>-880948840</t>
  </si>
  <si>
    <t>84</t>
  </si>
  <si>
    <t>460911122</t>
  </si>
  <si>
    <t>Očištění dlaždic betonových tvarovaných nebo zámkových z rozebraných dlažeb při elektromontážích</t>
  </si>
  <si>
    <t>-187732270</t>
  </si>
  <si>
    <t>83</t>
  </si>
  <si>
    <t>460921211</t>
  </si>
  <si>
    <t>Kladení dlažby po překopech při elektromontážích z kostek kamenných velkých do lože z kameniva těženého</t>
  </si>
  <si>
    <t>-1016250996</t>
  </si>
  <si>
    <t>85</t>
  </si>
  <si>
    <t>460921222</t>
  </si>
  <si>
    <t>Kladení dlažby po překopech při elektromontážích dlaždice betonové zámkové do lože z kameniva těženého</t>
  </si>
  <si>
    <t>346809265</t>
  </si>
  <si>
    <t>81</t>
  </si>
  <si>
    <t>468021111</t>
  </si>
  <si>
    <t>Rozebrání dlažeb při elektromontážích ručně z kostek velkých do písku spáry nezalité</t>
  </si>
  <si>
    <t>141940963</t>
  </si>
  <si>
    <t>80</t>
  </si>
  <si>
    <t>468021221</t>
  </si>
  <si>
    <t>Rozebrání dlažeb při elektromontážích ručně z dlaždic zámkových do písku spáry nezalité</t>
  </si>
  <si>
    <t>-745371078</t>
  </si>
  <si>
    <t>75</t>
  </si>
  <si>
    <t>468041112</t>
  </si>
  <si>
    <t>Řezání betonového podkladu nebo krytu při elektromontážích hl přes 10 do 15 cm</t>
  </si>
  <si>
    <t>-826564432</t>
  </si>
  <si>
    <t>74</t>
  </si>
  <si>
    <t>468041123</t>
  </si>
  <si>
    <t>Řezání živičného podkladu nebo krytu při elektromontážích hl přes 10 do 15 cm</t>
  </si>
  <si>
    <t>-1777037441</t>
  </si>
  <si>
    <t>86</t>
  </si>
  <si>
    <t>468101112</t>
  </si>
  <si>
    <t>Vysekání rýh pro montáž trubek a kabelů ve zdivu betonovém hl do 3 cm a š přes 3 do 5 cm</t>
  </si>
  <si>
    <t>1497078758</t>
  </si>
  <si>
    <t>16</t>
  </si>
  <si>
    <t>965042141</t>
  </si>
  <si>
    <t>Bourání podkladů pod dlažby nebo mazanin betonových nebo z litého asfaltu tl do 100 mm pl přes 4 m2</t>
  </si>
  <si>
    <t>-2123844924</t>
  </si>
  <si>
    <t>18</t>
  </si>
  <si>
    <t>58333674</t>
  </si>
  <si>
    <t>kamenivo těžené hrubé frakce 16/32</t>
  </si>
  <si>
    <t>-333933522</t>
  </si>
  <si>
    <t>460470001</t>
  </si>
  <si>
    <t>Provizorní zajištění potrubí ve výkopech při křížení s kabelem</t>
  </si>
  <si>
    <t>-876687075</t>
  </si>
  <si>
    <t>22</t>
  </si>
  <si>
    <t>460470011</t>
  </si>
  <si>
    <t>Provizorní zajištění kabelů ve výkopech při jejich křížení</t>
  </si>
  <si>
    <t>1581824819</t>
  </si>
  <si>
    <t>23</t>
  </si>
  <si>
    <t>460470012</t>
  </si>
  <si>
    <t>815243896</t>
  </si>
  <si>
    <t>24</t>
  </si>
  <si>
    <t>460620007</t>
  </si>
  <si>
    <t>Zatravnění včetně zalití vodou na rovině</t>
  </si>
  <si>
    <t>-1550154719</t>
  </si>
  <si>
    <t>31</t>
  </si>
  <si>
    <t>58331351</t>
  </si>
  <si>
    <t>kamenivo těžené drobné frakce 0/4</t>
  </si>
  <si>
    <t>-1522116292</t>
  </si>
  <si>
    <t>76</t>
  </si>
  <si>
    <t>58153675</t>
  </si>
  <si>
    <t>písek technický filtrační vlhký PR VVL frakce 0,5/1 VL</t>
  </si>
  <si>
    <t>-1416658500</t>
  </si>
  <si>
    <t>34</t>
  </si>
  <si>
    <t>612325102</t>
  </si>
  <si>
    <t>Vápenocementová hrubá omítka rýh ve stěnách š přes 150 do 300 mm</t>
  </si>
  <si>
    <t>-1949626921</t>
  </si>
  <si>
    <t>35</t>
  </si>
  <si>
    <t>HZS2311</t>
  </si>
  <si>
    <t>Hodinová zúčtovací sazba malíř, natěrač, lakýrník</t>
  </si>
  <si>
    <t>hod</t>
  </si>
  <si>
    <t>-22635869</t>
  </si>
  <si>
    <t>36</t>
  </si>
  <si>
    <t>58124003</t>
  </si>
  <si>
    <t>hmota malířská za sucha velmi dobře otěruvzdorná bílá</t>
  </si>
  <si>
    <t>kg</t>
  </si>
  <si>
    <t>1734882156</t>
  </si>
  <si>
    <t>37</t>
  </si>
  <si>
    <t>24633002</t>
  </si>
  <si>
    <t>tmel PUR odolný vůči povětrnostním vlivům a UV záření šedý</t>
  </si>
  <si>
    <t>litr</t>
  </si>
  <si>
    <t>-1129437529</t>
  </si>
  <si>
    <t>38</t>
  </si>
  <si>
    <t>24633004</t>
  </si>
  <si>
    <t>tmel silikonový střešní</t>
  </si>
  <si>
    <t>-874681099</t>
  </si>
  <si>
    <t>39</t>
  </si>
  <si>
    <t>130951123</t>
  </si>
  <si>
    <t>Bourání kcí v hloubených vykopávkách ze zdiva ze ŽB nebo předpjatého strojně</t>
  </si>
  <si>
    <t>-157018799</t>
  </si>
  <si>
    <t>40</t>
  </si>
  <si>
    <t>460030038R01</t>
  </si>
  <si>
    <t>Rozebrání panelů betonových do písku spáry nezalité</t>
  </si>
  <si>
    <t>R položka</t>
  </si>
  <si>
    <t>-1013338452</t>
  </si>
  <si>
    <t>41</t>
  </si>
  <si>
    <t>460650175R01</t>
  </si>
  <si>
    <t>Očištění panelů betonových čtyřhranných</t>
  </si>
  <si>
    <t>2051352671</t>
  </si>
  <si>
    <t>42</t>
  </si>
  <si>
    <t>460650931R01</t>
  </si>
  <si>
    <t>Kladení panelů po překopech 4hranné do lože z kameniva těženého</t>
  </si>
  <si>
    <t>-1611543999</t>
  </si>
  <si>
    <t>43</t>
  </si>
  <si>
    <t>631311214</t>
  </si>
  <si>
    <t>Mazanina tl přes 50 do 80 mm z betonu prostého se zvýšenými nároky na prostředí tř. C 25/30</t>
  </si>
  <si>
    <t>-130090454</t>
  </si>
  <si>
    <t>46</t>
  </si>
  <si>
    <t>59217017</t>
  </si>
  <si>
    <t>obrubník betonový chodníkový 1000x100x250mm</t>
  </si>
  <si>
    <t>128</t>
  </si>
  <si>
    <t>1944418833</t>
  </si>
  <si>
    <t>D6</t>
  </si>
  <si>
    <t>Svislé konstrukce</t>
  </si>
  <si>
    <t>47</t>
  </si>
  <si>
    <t>15619100</t>
  </si>
  <si>
    <t>drát kruhový poplastovaný napínací 2,5/3,5mm</t>
  </si>
  <si>
    <t>-252930460</t>
  </si>
  <si>
    <t>48</t>
  </si>
  <si>
    <t>15619200</t>
  </si>
  <si>
    <t>drát poplastovaný kruhový vázací 1,1/1,5mm</t>
  </si>
  <si>
    <t>-1430288545</t>
  </si>
  <si>
    <t>49</t>
  </si>
  <si>
    <t>338171121</t>
  </si>
  <si>
    <t>Osazování sloupků a vzpěr plotových ocelových v přes 2 do 2,6 m se zalitím MC</t>
  </si>
  <si>
    <t>-2007867484</t>
  </si>
  <si>
    <t>50</t>
  </si>
  <si>
    <t>348401130</t>
  </si>
  <si>
    <t>Montáž oplocení ze strojového pletiva s napínacími dráty v přes 1,6 do 2,0 m</t>
  </si>
  <si>
    <t>-2105257795</t>
  </si>
  <si>
    <t>51</t>
  </si>
  <si>
    <t>348401350</t>
  </si>
  <si>
    <t>Rozvinutí, montáž a napnutí napínacího drátu na oplocení</t>
  </si>
  <si>
    <t>-1336259008</t>
  </si>
  <si>
    <t>52</t>
  </si>
  <si>
    <t>348401360</t>
  </si>
  <si>
    <t>Přiháčkování strojového pletiva k napínacímu drátu na oplocení</t>
  </si>
  <si>
    <t>1634495354</t>
  </si>
  <si>
    <t>53</t>
  </si>
  <si>
    <t>933Hh2042-12</t>
  </si>
  <si>
    <t>Sloupek ocelový plotový pozinkovaný - výška do 1800 mm, průměr 48/1,5 mm</t>
  </si>
  <si>
    <t>886870729</t>
  </si>
  <si>
    <t>54</t>
  </si>
  <si>
    <t>933Hh2044-08</t>
  </si>
  <si>
    <t>Vzpěra ocelová pozinkovaná - výška 1500 mm, průměr 48/1,5 mm</t>
  </si>
  <si>
    <t>1571580448</t>
  </si>
  <si>
    <t>55</t>
  </si>
  <si>
    <t>933Jh2010-04</t>
  </si>
  <si>
    <t>Pletivo čtvercové z pozink. drátu - z PVC, výška do 1500 mm, rozměr oka 50×50 mm, D drátu 1,8/2,2 mm</t>
  </si>
  <si>
    <t>-1726328132</t>
  </si>
  <si>
    <t>56</t>
  </si>
  <si>
    <t>939Hh2012-01</t>
  </si>
  <si>
    <t>Napínák k pletivům - povrch Zn</t>
  </si>
  <si>
    <t>353177153</t>
  </si>
  <si>
    <t>997</t>
  </si>
  <si>
    <t>Přesun sutě</t>
  </si>
  <si>
    <t>57</t>
  </si>
  <si>
    <t>997013501</t>
  </si>
  <si>
    <t>Odvoz suti a vybouraných hmot na skládku nebo meziskládku do 1 km se složením</t>
  </si>
  <si>
    <t>853398065</t>
  </si>
  <si>
    <t>58</t>
  </si>
  <si>
    <t>997013511</t>
  </si>
  <si>
    <t>Odvoz suti a vybouraných hmot z meziskládky na skládku do 1 km s naložením a se složením</t>
  </si>
  <si>
    <t>-187596637</t>
  </si>
  <si>
    <t>59</t>
  </si>
  <si>
    <t>997013509</t>
  </si>
  <si>
    <t>Příplatek k odvozu suti a vybouraných hmot na skládku ZKD 1 km přes 1 km</t>
  </si>
  <si>
    <t>-1258578120</t>
  </si>
  <si>
    <t>90</t>
  </si>
  <si>
    <t>997013602</t>
  </si>
  <si>
    <t>Poplatek za uložení na skládce (skládkovné) stavebního odpadu železobetonového kód odpadu 17 01 01</t>
  </si>
  <si>
    <t>-1586814225</t>
  </si>
  <si>
    <t>93</t>
  </si>
  <si>
    <t>997013655</t>
  </si>
  <si>
    <t>Poplatek za uložení na skládce (skládkovné) zeminy a kamení kód odpadu 17 05 04</t>
  </si>
  <si>
    <t>-1168476062</t>
  </si>
  <si>
    <t>02-SO31 - ÚOŽI - Oprava silnoproudých zařízení žst. Písečná</t>
  </si>
  <si>
    <t>OST - Ostatní</t>
  </si>
  <si>
    <t>OST</t>
  </si>
  <si>
    <t>Ostatní</t>
  </si>
  <si>
    <t>7491401100</t>
  </si>
  <si>
    <t>Kabelové rošty a žlaby Elektroinstalační lišty a kabelové žlaby Zemní kanál KOPOKAN 1 ZD (100x100) šedé tělo/ červené víko 2m</t>
  </si>
  <si>
    <t>Sborník UOŽI 01 2023</t>
  </si>
  <si>
    <t>512</t>
  </si>
  <si>
    <t>931299855</t>
  </si>
  <si>
    <t>7491401140</t>
  </si>
  <si>
    <t>Kabelové rošty a žlaby Elektroinstalační lišty a kabelové žlaby Spojka zemního kanálu SPOJKA 1 pro KOPOKAN 1</t>
  </si>
  <si>
    <t>1255572650</t>
  </si>
  <si>
    <t>7491251025</t>
  </si>
  <si>
    <t>Montáž lišt elektroinstalačních, kabelových žlabů z PVC-U jednokomorových zaklapávacích rozměru 100/100 - 100/150 mm</t>
  </si>
  <si>
    <t>-1767574691</t>
  </si>
  <si>
    <t>7491652010</t>
  </si>
  <si>
    <t>Montáž vnějšího uzemnění uzemňovacích vodičů v zemi z pozinkované oceli (FeZn) do 120 mm2</t>
  </si>
  <si>
    <t>-1129143394</t>
  </si>
  <si>
    <t>7491600180</t>
  </si>
  <si>
    <t>Uzemnění Vnější Uzemňovací vedení v zemi, páskem FeZn do 120 mm2</t>
  </si>
  <si>
    <t>-1122363943</t>
  </si>
  <si>
    <t>7491600190</t>
  </si>
  <si>
    <t>Uzemnění Vnější Uzemňovací vedení v zemi, kruhovým vodičem FeZn do D=10 mm</t>
  </si>
  <si>
    <t>-1136465320</t>
  </si>
  <si>
    <t>7491654012</t>
  </si>
  <si>
    <t>Montáž svorek spojovacích se 3 a více šrouby (typ ST, SJ, SK, SZ, SR01, 02, aj.)</t>
  </si>
  <si>
    <t>-2081200380</t>
  </si>
  <si>
    <t>7491601470</t>
  </si>
  <si>
    <t>Uzemnění Hromosvodné vedení Svorka SR 3b - plech</t>
  </si>
  <si>
    <t>1228111312</t>
  </si>
  <si>
    <t>7491652042</t>
  </si>
  <si>
    <t>Montáž vnějšího uzemnění zemnící tyče z pozinkované oceli (FeZn), délky přes 2,1 do 4,5 m</t>
  </si>
  <si>
    <t>1560662993</t>
  </si>
  <si>
    <t>7491600140</t>
  </si>
  <si>
    <t>Uzemnění Vnější zemnící tyče stožátu TV do okruhu 5m</t>
  </si>
  <si>
    <t>-1746176500</t>
  </si>
  <si>
    <t>7492553010</t>
  </si>
  <si>
    <t>Montáž kabelů 2- a 3-žílových Cu do 16 mm2</t>
  </si>
  <si>
    <t>72371084</t>
  </si>
  <si>
    <t>7492501510</t>
  </si>
  <si>
    <t>Kabely, vodiče, šňůry Cu - nn Kabel silový Cu pro pohyblivé přívody, izolace pryžová H05RR-F 3G1,5 (3Cx1,5 CGSG)</t>
  </si>
  <si>
    <t>2029433486</t>
  </si>
  <si>
    <t>7492501770</t>
  </si>
  <si>
    <t>Kabely, vodiče, šňůry Cu - nn Kabel silový 2 a 3-žílový Cu, plastová izolace CYKY 3J2,5 (3Cx 2,5)</t>
  </si>
  <si>
    <t>58447209</t>
  </si>
  <si>
    <t>11</t>
  </si>
  <si>
    <t>7492554010</t>
  </si>
  <si>
    <t>Montáž kabelů 4- a 5-žílových Cu do 16 mm2</t>
  </si>
  <si>
    <t>1282222311</t>
  </si>
  <si>
    <t>12</t>
  </si>
  <si>
    <t>7492501920</t>
  </si>
  <si>
    <t>Kabely, vodiče, šňůry Cu - nn Kabel silový 4 a 5-žílový Cu, plastová izolace CYKY 4J4 (4Bx4)</t>
  </si>
  <si>
    <t>-1603159477</t>
  </si>
  <si>
    <t>13</t>
  </si>
  <si>
    <t>7492502030</t>
  </si>
  <si>
    <t>Kabely, vodiče, šňůry Cu - nn Kabel silový 4 a 5-žílový Cu, plastová izolace CYKY 5J6 (5Cx6)</t>
  </si>
  <si>
    <t>-1665803252</t>
  </si>
  <si>
    <t>14</t>
  </si>
  <si>
    <t>7492501870</t>
  </si>
  <si>
    <t>Kabely, vodiče, šňůry Cu - nn Kabel silový 4 a 5-žílový Cu, plastová izolace CYKY 4J10 (4Bx10)</t>
  </si>
  <si>
    <t>-1778146689</t>
  </si>
  <si>
    <t>7492501880</t>
  </si>
  <si>
    <t>Kabely, vodiče, šňůry Cu - nn Kabel silový 4 a 5-žílový Cu, plastová izolace CYKY 4J16 (4Bx16)</t>
  </si>
  <si>
    <t>218181735</t>
  </si>
  <si>
    <t>7492502040</t>
  </si>
  <si>
    <t>Kabely, vodiče, šňůry Cu - nn Kabel silový 4 a 5-žílový Cu, plastová izolace CYKY 5O1,5 (5Dx1,5)</t>
  </si>
  <si>
    <t>118793313</t>
  </si>
  <si>
    <t>17</t>
  </si>
  <si>
    <t>7492554012</t>
  </si>
  <si>
    <t>Montáž kabelů 4- a 5-žílových Cu do 25 mm2</t>
  </si>
  <si>
    <t>1181709378</t>
  </si>
  <si>
    <t>7492501900</t>
  </si>
  <si>
    <t>Kabely, vodiče, šňůry Cu - nn Kabel silový 4 a 5-žílový Cu, plastová izolace CYKY 4J25 (4Bx25)</t>
  </si>
  <si>
    <t>-1143610059</t>
  </si>
  <si>
    <t>19</t>
  </si>
  <si>
    <t>7491151020</t>
  </si>
  <si>
    <t>Montáž trubek ohebných elektroinstalačních vlnitých pancéřových hadic z PVC uložených volně, pod nebo na omítku, na rošt, na stožár apod. průměru do 63 mm</t>
  </si>
  <si>
    <t>1006266416</t>
  </si>
  <si>
    <t>20</t>
  </si>
  <si>
    <t>7491100200</t>
  </si>
  <si>
    <t>Trubková vedení Ohebné elektroinstalační trubky KOPOFLEX 63 rudá</t>
  </si>
  <si>
    <t>419596989</t>
  </si>
  <si>
    <t>7492751020</t>
  </si>
  <si>
    <t>Montáž ukončení kabelů nn v rozvaděči nebo na přístroji izolovaných s označením 2 - 5-ti žílových do 2,5 mm2</t>
  </si>
  <si>
    <t>-1757712606</t>
  </si>
  <si>
    <t>7492751022</t>
  </si>
  <si>
    <t>Montáž ukončení kabelů nn v rozvaděči nebo na přístroji izolovaných s označením 2 - 5-ti žílových do 25 mm2</t>
  </si>
  <si>
    <t>-1230497520</t>
  </si>
  <si>
    <t>7593505150</t>
  </si>
  <si>
    <t>Pokládka výstražné fólie do výkopu</t>
  </si>
  <si>
    <t>1059765233</t>
  </si>
  <si>
    <t>71</t>
  </si>
  <si>
    <t>7593500609</t>
  </si>
  <si>
    <t>Trasy kabelového vedení Kabelové krycí desky a pásy Fólie výstražná červená š. 34cm (HM0673909992034)</t>
  </si>
  <si>
    <t>661876215</t>
  </si>
  <si>
    <t>25</t>
  </si>
  <si>
    <t>7593505270</t>
  </si>
  <si>
    <t>Montáž kabelového označníku Ball Marker</t>
  </si>
  <si>
    <t>1502686754</t>
  </si>
  <si>
    <t>26</t>
  </si>
  <si>
    <t>7592701460R02</t>
  </si>
  <si>
    <t>Upozorňovadla, značky Návěsti označující místo na trati 3M Ball Marker 1402-XR energetika</t>
  </si>
  <si>
    <t>-1863835267</t>
  </si>
  <si>
    <t>27</t>
  </si>
  <si>
    <t>7493151010</t>
  </si>
  <si>
    <t>Montáž osvětlovacích stožárů včetně výstroje sklopných výšky do 12 m</t>
  </si>
  <si>
    <t>-2044193778</t>
  </si>
  <si>
    <t>28</t>
  </si>
  <si>
    <t>7493100060</t>
  </si>
  <si>
    <t>Venkovní osvětlení Osvětlovací stožáry sklopné výšky od 10 do 12 m, žárově zinkovaný, vč. výstroje, stožár nesmí mít dvířka (z důvodu neoprávněného vstupu)</t>
  </si>
  <si>
    <t>1685386834</t>
  </si>
  <si>
    <t>Poznámka k položce:_x000d_
Přístup ke svorkovnici bude možný až po sklopení stožáru, kdy se dolní část plně otevře a umožní snadný přístup ke svorkovnicím.</t>
  </si>
  <si>
    <t>29</t>
  </si>
  <si>
    <t>7493100010</t>
  </si>
  <si>
    <t>Venkovní osvětlení Osvětlovací stožáry sklopné výšky do 6 m, žárově zinkovaný, vč. výstroje, stožár nesmí mít dvířka (z důvodu neoprávněného vstupu)</t>
  </si>
  <si>
    <t>2070568276</t>
  </si>
  <si>
    <t>7493155510</t>
  </si>
  <si>
    <t>Montáž stožárových rozvodnic s jedním až dvěmi jistícími prvky</t>
  </si>
  <si>
    <t>1173473883</t>
  </si>
  <si>
    <t>7493152530</t>
  </si>
  <si>
    <t>Montáž svítidla pro železnici na sklopný stožár</t>
  </si>
  <si>
    <t>632686525</t>
  </si>
  <si>
    <t>32</t>
  </si>
  <si>
    <t>7493152010</t>
  </si>
  <si>
    <t>Montáž ocelových výložníků pro osvětlovací stožáry na sloup nebo stěnu výšky do 6 m jednoramenných</t>
  </si>
  <si>
    <t>-237784820</t>
  </si>
  <si>
    <t>7493100410</t>
  </si>
  <si>
    <t>Venkovní osvětlení Výložníky pro osvětlovací stožáry JŽ 1-900/ Zvýložník ke stožáru JŽ, JŽD</t>
  </si>
  <si>
    <t>1864651787</t>
  </si>
  <si>
    <t>Poznámka k položce:_x000d_
jednoramenný výložník 1000mm na sklopný stožár</t>
  </si>
  <si>
    <t>7493153520R01</t>
  </si>
  <si>
    <t>Montáž svítidel pro veřejné osvětlení na výložník pro osvětlení</t>
  </si>
  <si>
    <t>-283407491</t>
  </si>
  <si>
    <t>7493100490</t>
  </si>
  <si>
    <t>Venkovní osvětlení Výložníky pro osvětlovací stožáry SK 1- 500 žár.zinek,sadový</t>
  </si>
  <si>
    <t>2103158416</t>
  </si>
  <si>
    <t xml:space="preserve">Poznámka k položce:_x000d_
výložníky pro svítidla na budovu VB 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</si>
  <si>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</si>
  <si>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</si>
  <si>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-1556970863</t>
  </si>
  <si>
    <t xml:space="preserve">Poznámka k položce:_x000d_
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</si>
  <si>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</si>
  <si>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</si>
  <si>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-1355652978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</si>
  <si>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</si>
  <si>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</si>
  <si>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1081537130</t>
  </si>
  <si>
    <t>7493601180R01</t>
  </si>
  <si>
    <t>RH-RZS - Rozváděč atyp včetně základu, IP54, šířka do 1200 mm, výška do 1400 mm, hloubka do 300 mm</t>
  </si>
  <si>
    <t>-1857192242</t>
  </si>
  <si>
    <t>7494758020</t>
  </si>
  <si>
    <t>Montáž ostatních zařízení rozvaděčů nn označovací štítek</t>
  </si>
  <si>
    <t>-133974761</t>
  </si>
  <si>
    <t>7493651010</t>
  </si>
  <si>
    <t>Montáž skříní pro venkovní vedení přípojkových pojistkových plastových na sloup nebo do zdi pro připojení kabelu do 50 mm2 s 1 sadou nebo 2 sadami jistících prvků do 63 A</t>
  </si>
  <si>
    <t>-2069891576</t>
  </si>
  <si>
    <t>7493600020</t>
  </si>
  <si>
    <t>Kabelové a zásuvkové skříně, elektroměrové rozvaděče Přípojkové skříně pro vodiče do průřezu 50 mm2 (SP) 1 až 2 sady pojistkových spodků velikosti 00 do výklenku ve stěně (zděném pilíři)</t>
  </si>
  <si>
    <t>267211690</t>
  </si>
  <si>
    <t>7494271010</t>
  </si>
  <si>
    <t>Demontáž rozvaděčů rozvodnice nn</t>
  </si>
  <si>
    <t>-500244147</t>
  </si>
  <si>
    <t>7494151010</t>
  </si>
  <si>
    <t>Montáž modulárních rozvodnic min. IP 30, počet modulů do 72</t>
  </si>
  <si>
    <t>211347030</t>
  </si>
  <si>
    <t>44</t>
  </si>
  <si>
    <t>7494000018R01</t>
  </si>
  <si>
    <t>RO - Rozvodnicové skříně, průhledné dveře, počet řad 3, počet modulů v řadě 14, krytí IP40, barva bílá, materiál: plast</t>
  </si>
  <si>
    <t>-1322496076</t>
  </si>
  <si>
    <t>45</t>
  </si>
  <si>
    <t>7493655015</t>
  </si>
  <si>
    <t>Montáž skříní elektroměrových venkovních pro přímé měření do 80 A pro připojení kabelů do 16 mm2 jednosazbové, včetně jističe do 80 A kompaktní pilíř</t>
  </si>
  <si>
    <t>596926481</t>
  </si>
  <si>
    <t>7493600790</t>
  </si>
  <si>
    <t>Kabelové a zásuvkové skříně, elektroměrové rozvaděče Skříně elektroměrové pro přímé měření Rozváděč pro jednosazbový/dvousazbový jednofázový elektroměr do 25A kompaktní pilíř včetně základu, PUR lak</t>
  </si>
  <si>
    <t>1617224378</t>
  </si>
  <si>
    <t>Poznámka k položce:_x000d_
ER-SZD</t>
  </si>
  <si>
    <t>7494152025</t>
  </si>
  <si>
    <t>Montáž prázdných rozvodnic plastových nebo oceloplechových min. IP 55, třída izolace II, rozměru š 800-1 250 mm, v 500-1 500 mm</t>
  </si>
  <si>
    <t>-1674048334</t>
  </si>
  <si>
    <t>7493351110</t>
  </si>
  <si>
    <t>Montáž elektrického ohřevu výhybek (EOV) topné tyče teplotního čidla</t>
  </si>
  <si>
    <t>1178635539</t>
  </si>
  <si>
    <t>7493351110R01</t>
  </si>
  <si>
    <t>Demontáž elektrického ohřevu výhybek (EOV) topné tyče teplotního čidla</t>
  </si>
  <si>
    <t>412995653</t>
  </si>
  <si>
    <t>7493300770</t>
  </si>
  <si>
    <t>Elektrický ohřev výhybek (EOV) Příslušenství Čidlo teploty kolejové</t>
  </si>
  <si>
    <t>814185449</t>
  </si>
  <si>
    <t>7493351115</t>
  </si>
  <si>
    <t>Montáž elektrického ohřevu výhybek (EOV) topné tyče srážkového čidla včetně držáku</t>
  </si>
  <si>
    <t>-259843529</t>
  </si>
  <si>
    <t>7493351115R01</t>
  </si>
  <si>
    <t>Demontáž elektrického ohřevu výhybek (EOV) topné tyče srážkového čidla včetně držáku</t>
  </si>
  <si>
    <t>-1569672085</t>
  </si>
  <si>
    <t>7493300780</t>
  </si>
  <si>
    <t>Elektrický ohřev výhybek (EOV) Příslušenství Srážkové čidlo včetně držáku</t>
  </si>
  <si>
    <t>-1947641674</t>
  </si>
  <si>
    <t>7493171012</t>
  </si>
  <si>
    <t>Demontáž osvětlovacích stožárů výšky přes 6 do 14 m</t>
  </si>
  <si>
    <t>479979055</t>
  </si>
  <si>
    <t>5905025110</t>
  </si>
  <si>
    <t>Doplnění stezky štěrkodrtí souvislé</t>
  </si>
  <si>
    <t>-686157605</t>
  </si>
  <si>
    <t>5955101012</t>
  </si>
  <si>
    <t>Kamenivo drcené štěrk frakce 16/32</t>
  </si>
  <si>
    <t>1634908270</t>
  </si>
  <si>
    <t>60</t>
  </si>
  <si>
    <t>7498150520</t>
  </si>
  <si>
    <t>Vyhotovení výchozí revizní zprávy pro opravné práce pro objem investičních nákladů přes 500 000 do 1 000 000 Kč</t>
  </si>
  <si>
    <t>-1005724647</t>
  </si>
  <si>
    <t>61</t>
  </si>
  <si>
    <t>7498150525</t>
  </si>
  <si>
    <t>Vyhotovení výchozí revizní zprávy příplatek za každých dalších i započatých 500 000 Kč přes 1 000 000 Kč</t>
  </si>
  <si>
    <t>445681639</t>
  </si>
  <si>
    <t>62</t>
  </si>
  <si>
    <t>7498351010</t>
  </si>
  <si>
    <t>Vydání průkazu způsobilosti pro funkční celek, provizorní stav</t>
  </si>
  <si>
    <t>-241752510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</si>
  <si>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</si>
  <si>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</si>
  <si>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-1343723315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</si>
  <si>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</si>
  <si>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</si>
  <si>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1805219523</t>
  </si>
  <si>
    <t>63</t>
  </si>
  <si>
    <t>7498154010</t>
  </si>
  <si>
    <t>Měření intenzity osvětlení venkovních železničních prostranství</t>
  </si>
  <si>
    <t>435167607</t>
  </si>
  <si>
    <t>7499151010</t>
  </si>
  <si>
    <t>Dokončovací práce na elektrickém zařízení</t>
  </si>
  <si>
    <t>2011603477</t>
  </si>
  <si>
    <t>7499151020</t>
  </si>
  <si>
    <t>Dokončovací práce úprava zapojení stávajících kabelových skříní/rozvaděčů</t>
  </si>
  <si>
    <t>-759535641</t>
  </si>
  <si>
    <t>66</t>
  </si>
  <si>
    <t>7499151030</t>
  </si>
  <si>
    <t>Dokončovací práce zkušební provoz</t>
  </si>
  <si>
    <t>1871805712</t>
  </si>
  <si>
    <t>7499151040</t>
  </si>
  <si>
    <t>Dokončovací práce zaškolení obsluhy</t>
  </si>
  <si>
    <t>505655589</t>
  </si>
  <si>
    <t>7499151050</t>
  </si>
  <si>
    <t>Dokončovací práce manipulace na zařízeních prováděné provozovatelem</t>
  </si>
  <si>
    <t>-1710348354</t>
  </si>
  <si>
    <t>7499151055R01</t>
  </si>
  <si>
    <t>Náklady na zřízení provizorního stavu po dobu výstavby</t>
  </si>
  <si>
    <t>-211125744</t>
  </si>
  <si>
    <t>7493600785R01</t>
  </si>
  <si>
    <t>Provizorní rozváděč včetně kabeláže</t>
  </si>
  <si>
    <t>1417292583</t>
  </si>
  <si>
    <t>9901000400</t>
  </si>
  <si>
    <t>Doprava obousměrná mechanizací o nosnosti do 3,5 t elektrosoučástek, montážního materiálu, kameniva, písku, dlažebních kostek, suti, atd. do 40 km</t>
  </si>
  <si>
    <t>1867348173</t>
  </si>
  <si>
    <t>Poznámka k položce:_x000d_
Měrnou jednotkou je kus stroje.</t>
  </si>
  <si>
    <t>9902100400</t>
  </si>
  <si>
    <t>Doprava obousměrná mechanizací o nosnosti přes 3,5 t sypanin (kameniva, písku, suti, dlažebních kostek, atd.) do 40 km</t>
  </si>
  <si>
    <t>-1033517553</t>
  </si>
  <si>
    <t>Poznámka k položce:_x000d_
Měrnou jednotkou je t přepravovaného materiálu.</t>
  </si>
  <si>
    <t>9902400700</t>
  </si>
  <si>
    <t>Doprava jednosměrná mechanizací o nosnosti přes 3,5 t objemnějšího kusového materiálu (prefabrikátů, stožárů, výhybek, rozvaděčů, vybouraných hmot atd.) do 100 km</t>
  </si>
  <si>
    <t>698918453</t>
  </si>
  <si>
    <t>9902900100</t>
  </si>
  <si>
    <t>Naložení sypanin, drobného kusového materiálu, suti</t>
  </si>
  <si>
    <t>1615465128</t>
  </si>
  <si>
    <t>9902900200</t>
  </si>
  <si>
    <t>Naložení objemnějšího kusového materiálu, vybouraných hmot</t>
  </si>
  <si>
    <t>-139932424</t>
  </si>
  <si>
    <t>9902900300</t>
  </si>
  <si>
    <t>Složení sypanin, drobného kusového materiálu, suti</t>
  </si>
  <si>
    <t>-1090486130</t>
  </si>
  <si>
    <t>9902900400</t>
  </si>
  <si>
    <t>Složení objemnějšího kusového materiálu, vybouraných hmot</t>
  </si>
  <si>
    <t>1588366266</t>
  </si>
  <si>
    <t>9903100200</t>
  </si>
  <si>
    <t>Přeprava mechanizace na místo prováděných prací o hmotnosti do 12 t do 200 km</t>
  </si>
  <si>
    <t>931589379</t>
  </si>
  <si>
    <t>SO32 - Oprava silnoproudých zařízení OŘ Olomouc Mikulovice</t>
  </si>
  <si>
    <t>02-SO32 - ÚOŽI - Oprava silnoproudých zařízení žst. Mikulovice</t>
  </si>
  <si>
    <t>Mikulovice</t>
  </si>
  <si>
    <t>-1728780954</t>
  </si>
  <si>
    <t>-377771243</t>
  </si>
  <si>
    <t>96</t>
  </si>
  <si>
    <t>1592889927</t>
  </si>
  <si>
    <t>-17761736</t>
  </si>
  <si>
    <t>-533454025</t>
  </si>
  <si>
    <t>1668389558</t>
  </si>
  <si>
    <t>748525931</t>
  </si>
  <si>
    <t>389768776</t>
  </si>
  <si>
    <t>7492471010</t>
  </si>
  <si>
    <t>Demontáže kabelových vedení nn</t>
  </si>
  <si>
    <t>-1987829371</t>
  </si>
  <si>
    <t>98</t>
  </si>
  <si>
    <t>-1790545869</t>
  </si>
  <si>
    <t xml:space="preserve">Poznámka k položce:_x000d_
provizorní napájení nového rozvaděče RH ze staré přípojky  </t>
  </si>
  <si>
    <t>160491738</t>
  </si>
  <si>
    <t>989728338</t>
  </si>
  <si>
    <t>738331175</t>
  </si>
  <si>
    <t>-1322078030</t>
  </si>
  <si>
    <t>7492501930</t>
  </si>
  <si>
    <t>Kabely, vodiče, šňůry Cu - nn Kabel silový 4 a 5-žílový Cu, plastová izolace CYKY 4J6 (4Bx6)</t>
  </si>
  <si>
    <t>388795835</t>
  </si>
  <si>
    <t>1391006136</t>
  </si>
  <si>
    <t>7492800050R</t>
  </si>
  <si>
    <t>Sdělovací kabely pro silnoproudé aplikace Metalické kabely - nehořlavé CYKY 19J1,5 (19Cx1,5)</t>
  </si>
  <si>
    <t>R-položka</t>
  </si>
  <si>
    <t>1745511967</t>
  </si>
  <si>
    <t>1215217235</t>
  </si>
  <si>
    <t>-393145136</t>
  </si>
  <si>
    <t>7492652010</t>
  </si>
  <si>
    <t>Montáž kabelů 4- a 5-žílových Al do 25 mm2</t>
  </si>
  <si>
    <t>-987505325</t>
  </si>
  <si>
    <t>7492600200</t>
  </si>
  <si>
    <t>Kabely, vodiče, šňůry Al - nn Kabel silový 4 a 5-žílový, plastová izolace 1-AYKY 4x25</t>
  </si>
  <si>
    <t>1282491674</t>
  </si>
  <si>
    <t>7492652012</t>
  </si>
  <si>
    <t>Montáž kabelů 4- a 5-žílových Al do 50 mm2</t>
  </si>
  <si>
    <t>-2041853817</t>
  </si>
  <si>
    <t>7492600210</t>
  </si>
  <si>
    <t>Kabely, vodiče, šňůry Al - nn Kabel silový 4 a 5-žílový, plastová izolace 1-AYKY 4x35</t>
  </si>
  <si>
    <t>37354875</t>
  </si>
  <si>
    <t>7492600220</t>
  </si>
  <si>
    <t>Kabely, vodiče, šňůry Al - nn Kabel silový 4 a 5-žílový, plastová izolace 1-AYKY 4x50</t>
  </si>
  <si>
    <t>-1862872145</t>
  </si>
  <si>
    <t>-1929387453</t>
  </si>
  <si>
    <t>456393619</t>
  </si>
  <si>
    <t>7491100110</t>
  </si>
  <si>
    <t>Trubková vedení Ohebné elektroinstalační trubky KOPOFLEX 40 rudá</t>
  </si>
  <si>
    <t>-1496751555</t>
  </si>
  <si>
    <t>1665933370</t>
  </si>
  <si>
    <t>1230006094</t>
  </si>
  <si>
    <t>7492751024</t>
  </si>
  <si>
    <t>Montáž ukončení kabelů nn v rozvaděči nebo na přístroji izolovaných s označením 2 - 5-ti žílových do 70 mm2</t>
  </si>
  <si>
    <t>-1300667750</t>
  </si>
  <si>
    <t>553495706</t>
  </si>
  <si>
    <t>-708196002</t>
  </si>
  <si>
    <t>-1128856607</t>
  </si>
  <si>
    <t>30</t>
  </si>
  <si>
    <t>880084333</t>
  </si>
  <si>
    <t>42535367</t>
  </si>
  <si>
    <t>1767140809</t>
  </si>
  <si>
    <t>33</t>
  </si>
  <si>
    <t>2133063512</t>
  </si>
  <si>
    <t>-563390962</t>
  </si>
  <si>
    <t>-2088401708</t>
  </si>
  <si>
    <t>97</t>
  </si>
  <si>
    <t>1925664006</t>
  </si>
  <si>
    <t>7493154020</t>
  </si>
  <si>
    <t>Montáž venkovních svítidel na strop nebo stěnu zářivkových</t>
  </si>
  <si>
    <t>1710296262</t>
  </si>
  <si>
    <t>-646642067</t>
  </si>
  <si>
    <t>7493101970</t>
  </si>
  <si>
    <t>Venkovní osvětlení Svítidla pro montáž na strop nebo stěnu ANTIVANDAL, 2x55W/2G11, třída el. izolace II.</t>
  </si>
  <si>
    <t>1101875286</t>
  </si>
  <si>
    <t>Poznámka k položce:_x000d_
LED osvětlení do přístřešku</t>
  </si>
  <si>
    <t>-1047080716</t>
  </si>
  <si>
    <t>478235261</t>
  </si>
  <si>
    <t>7497155510</t>
  </si>
  <si>
    <t>Montáž ochrany stožáru v betonovém základu trakčního vedení</t>
  </si>
  <si>
    <t>-112194476</t>
  </si>
  <si>
    <t>Poznámka k položce:_x000d_
montáž ochrany (zábrany) osvětlovacího stožáru</t>
  </si>
  <si>
    <t>7497100150R01</t>
  </si>
  <si>
    <t>Zábrana proti poškození stožáru ( 2 ks pro jeden stožár )</t>
  </si>
  <si>
    <t>-907241284</t>
  </si>
  <si>
    <t>-1112613170</t>
  </si>
  <si>
    <t>718611071</t>
  </si>
  <si>
    <t>7493174010</t>
  </si>
  <si>
    <t>Demontáž svítidel nástěnných, stropních nebo závěsných</t>
  </si>
  <si>
    <t>1866703879</t>
  </si>
  <si>
    <t>580441650</t>
  </si>
  <si>
    <t>-591479508</t>
  </si>
  <si>
    <t>7494271015</t>
  </si>
  <si>
    <t>Demontáž rozvaděčů 1 kusu pole nn</t>
  </si>
  <si>
    <t>-1635680700</t>
  </si>
  <si>
    <t>7493656015</t>
  </si>
  <si>
    <t>Montáž zásuvkových skříní venkovních na pilíři</t>
  </si>
  <si>
    <t>-1019653519</t>
  </si>
  <si>
    <t>7493600940</t>
  </si>
  <si>
    <t>Kabelové a zásuvkové skříně, elektroměrové rozvaděče Zásuvková skříň pilířová pro venkovní prostředí - 2x 230/16A + 1x400V/32A</t>
  </si>
  <si>
    <t>70876332</t>
  </si>
  <si>
    <t>230146315</t>
  </si>
  <si>
    <t>-213800634</t>
  </si>
  <si>
    <t>7493156012</t>
  </si>
  <si>
    <t>Montáž rozvaděče pro napájení osvětlení železničních prostranství přes 8 kusů 3-f vývodů</t>
  </si>
  <si>
    <t>1202371383</t>
  </si>
  <si>
    <t>7493102290R</t>
  </si>
  <si>
    <t>RH/RZS1 - Venkovní osvětlení Rozvaděče pro napájení veřejného osvětlení pro 7 - 12 ks 3-f větví</t>
  </si>
  <si>
    <t>271043135</t>
  </si>
  <si>
    <t>7493102230</t>
  </si>
  <si>
    <t>Venkovní osvětlení Rozvaděče pro napájení osvětlení železničních prostranství Rozšíření rozvaděče osvětlení o venkovní zásuvky, 1x 32A/3f , 1x 16A/1f</t>
  </si>
  <si>
    <t>-930435092</t>
  </si>
  <si>
    <t>7493102250</t>
  </si>
  <si>
    <t>Venkovní osvětlení Rozvaděče pro napájení osvětlení železničních prostranství Rozšíření rozvaděče osvětlení o řízené napájení zásuvkových stojanů, 2 - 4ks</t>
  </si>
  <si>
    <t>1503598254</t>
  </si>
  <si>
    <t>476275492</t>
  </si>
  <si>
    <t>1248165301</t>
  </si>
  <si>
    <t>7494152020</t>
  </si>
  <si>
    <t>Montáž prázdných rozvodnic plastových nebo oceloplechových min. IP 55, třída izolace II, rozměru š 500-800 mm, v 500-1 500 mm</t>
  </si>
  <si>
    <t>1231594696</t>
  </si>
  <si>
    <t>7493601180R02</t>
  </si>
  <si>
    <t>Rozváděč včetně základu a výzbroje, IP54, šířka do 1200 mm, výška do 1400 mm, hloubka do 300 mm</t>
  </si>
  <si>
    <t>-1019945351</t>
  </si>
  <si>
    <t>248684453</t>
  </si>
  <si>
    <t>494727440</t>
  </si>
  <si>
    <t>-686878061</t>
  </si>
  <si>
    <t>237254176</t>
  </si>
  <si>
    <t>-377630529</t>
  </si>
  <si>
    <t>-1080987191</t>
  </si>
  <si>
    <t>1505429224</t>
  </si>
  <si>
    <t>-1695786057</t>
  </si>
  <si>
    <t>-614852108</t>
  </si>
  <si>
    <t>2031783342</t>
  </si>
  <si>
    <t>-2092759601</t>
  </si>
  <si>
    <t>-725454111</t>
  </si>
  <si>
    <t>9901000700</t>
  </si>
  <si>
    <t>Doprava obousměrná mechanizací o nosnosti do 3,5 t elektrosoučástek, montážního materiálu, kameniva, písku, dlažebních kostek, suti, atd. do 100 km</t>
  </si>
  <si>
    <t>1178602859</t>
  </si>
  <si>
    <t>-1552301087</t>
  </si>
  <si>
    <t>9902200700</t>
  </si>
  <si>
    <t>Doprava obousměrná mechanizací o nosnosti přes 3,5 t objemnějšího kusového materiálu (prefabrikátů, stožárů, výhybek, rozvaděčů, vybouraných hmot atd.) do 100 km</t>
  </si>
  <si>
    <t>-1551191768</t>
  </si>
  <si>
    <t>-1258529087</t>
  </si>
  <si>
    <t>-282672213</t>
  </si>
  <si>
    <t>1729742941</t>
  </si>
  <si>
    <t>-417058009</t>
  </si>
  <si>
    <t>-1169947246</t>
  </si>
  <si>
    <t>01-SO32 - URS - Oprava silnoproudých zařízení žst. Mikulovice</t>
  </si>
  <si>
    <t>-1801327366</t>
  </si>
  <si>
    <t>-2011982885</t>
  </si>
  <si>
    <t>152232106</t>
  </si>
  <si>
    <t>-1274310189</t>
  </si>
  <si>
    <t>-1219101106</t>
  </si>
  <si>
    <t>-1631148303</t>
  </si>
  <si>
    <t>23019222</t>
  </si>
  <si>
    <t>1869500965</t>
  </si>
  <si>
    <t>1258449489</t>
  </si>
  <si>
    <t>1548814670</t>
  </si>
  <si>
    <t>-1477034112</t>
  </si>
  <si>
    <t>141720017</t>
  </si>
  <si>
    <t>Neřízený zemní protlak strojně průměru přes 125 do 160 mm v hornině třídy těžitelnosti I a II skupiny 3 a 4</t>
  </si>
  <si>
    <t>-1853506922</t>
  </si>
  <si>
    <t>-397867331</t>
  </si>
  <si>
    <t>588887710</t>
  </si>
  <si>
    <t>-180642603</t>
  </si>
  <si>
    <t>-2018938561</t>
  </si>
  <si>
    <t>-1709828666</t>
  </si>
  <si>
    <t>1733013174</t>
  </si>
  <si>
    <t>1930498619</t>
  </si>
  <si>
    <t>-1773341977</t>
  </si>
  <si>
    <t>-1948381567</t>
  </si>
  <si>
    <t>-824320644</t>
  </si>
  <si>
    <t>1236606563</t>
  </si>
  <si>
    <t>382559657</t>
  </si>
  <si>
    <t>1549089636</t>
  </si>
  <si>
    <t>-306890698</t>
  </si>
  <si>
    <t>-899606057</t>
  </si>
  <si>
    <t>1976419939</t>
  </si>
  <si>
    <t>-1873600471</t>
  </si>
  <si>
    <t>-787772808</t>
  </si>
  <si>
    <t>-217861704</t>
  </si>
  <si>
    <t>1044813159</t>
  </si>
  <si>
    <t>-1893674306</t>
  </si>
  <si>
    <t>460030011</t>
  </si>
  <si>
    <t>Sejmutí drnu při elektromontážích jakékoliv tloušťky</t>
  </si>
  <si>
    <t>-958197895</t>
  </si>
  <si>
    <t>151201101</t>
  </si>
  <si>
    <t>Zřízení zátažného pažení a rozepření stěn rýh hl do 2 m</t>
  </si>
  <si>
    <t>-2145809432</t>
  </si>
  <si>
    <t>151201111</t>
  </si>
  <si>
    <t>Odstranění zátažného pažení a rozepření stěn rýh hl do 2 m</t>
  </si>
  <si>
    <t>428815219</t>
  </si>
  <si>
    <t>460110001</t>
  </si>
  <si>
    <t>Čerpání vody na dopravní výšku do 10 m průměrný přítok do 400 litrů/min</t>
  </si>
  <si>
    <t>662591257</t>
  </si>
  <si>
    <t>-376138602</t>
  </si>
  <si>
    <t>625495293</t>
  </si>
  <si>
    <t>758298182</t>
  </si>
  <si>
    <t>93146663</t>
  </si>
  <si>
    <t>1817906405</t>
  </si>
  <si>
    <t>-337696086</t>
  </si>
  <si>
    <t>1412647971</t>
  </si>
  <si>
    <t>-15205247</t>
  </si>
  <si>
    <t>-1978772886</t>
  </si>
  <si>
    <t>347082697</t>
  </si>
  <si>
    <t>1508068056</t>
  </si>
  <si>
    <t>997013811</t>
  </si>
  <si>
    <t>Poplatek za uložení na skládce (skládkovné) stavebního odpadu dřevěného kód odpadu 17 02 01</t>
  </si>
  <si>
    <t>2060277233</t>
  </si>
  <si>
    <t>460030024</t>
  </si>
  <si>
    <t>Odstranění dřevitého porostu z křovin a stromů tvrdého hustého při elektromontážích</t>
  </si>
  <si>
    <t>765225878</t>
  </si>
  <si>
    <t>VON - VON</t>
  </si>
  <si>
    <t>VRN - Vedlejší rozpočtové náklady</t>
  </si>
  <si>
    <t>VRN</t>
  </si>
  <si>
    <t>Vedlejší rozpočtové náklady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</si>
  <si>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</si>
  <si>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</si>
  <si>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%</t>
  </si>
  <si>
    <t>-1623411891</t>
  </si>
  <si>
    <t xml:space="preserve">Poznámka k položce:_x000d_
2x přistavení a provoz Náhradního zdroje pro zajištění napjení při přepojování zabezpečovacího zařízení </t>
  </si>
  <si>
    <t>022101001</t>
  </si>
  <si>
    <t>Geodetické práce Geodetické práce před opravou</t>
  </si>
  <si>
    <t>1024</t>
  </si>
  <si>
    <t>-513803401</t>
  </si>
  <si>
    <t>022101021</t>
  </si>
  <si>
    <t>Geodetické práce Geodetické práce po ukončení opravy</t>
  </si>
  <si>
    <t>1471139137</t>
  </si>
  <si>
    <t>023131011</t>
  </si>
  <si>
    <t>Projektové práce Dokumentace skutečného provedení zabezpečovacích, sdělovacích, elektrických zařízení</t>
  </si>
  <si>
    <t>1478251116</t>
  </si>
  <si>
    <t>Poznámka k položce:_x000d_
dotčené práce</t>
  </si>
  <si>
    <t>023121011</t>
  </si>
  <si>
    <t>Projektové práce Projektová dokumentace - přípravné práce Zjednodušený projekt opravy zabezpečovacích, sdělovacích, elektrických zařízení</t>
  </si>
  <si>
    <t>2070798657</t>
  </si>
  <si>
    <t>024101401</t>
  </si>
  <si>
    <t>Inženýrská činnost koordinační a kompletační činnost</t>
  </si>
  <si>
    <t>1846171240</t>
  </si>
  <si>
    <t>Poznámka k položce:_x000d_
ZRN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</si>
  <si>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</si>
  <si>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</si>
  <si>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-165018312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</si>
</sst>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2023-7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osvětlení žst. na trati Mikuloviec - Jeseník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3. 7. 2023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ROUND(AG95+AG98+AG101,2)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ROUND(AS95+AS98+AS101,2)</f>
        <v>0</v>
      </c>
      <c r="AT94" s="111">
        <f>ROUND(SUM(AV94:AW94),2)</f>
        <v>0</v>
      </c>
      <c r="AU94" s="112">
        <f>ROUND(AU95+AU98+AU101,5)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ROUND(AZ95+AZ98+AZ101,2)</f>
        <v>0</v>
      </c>
      <c r="BA94" s="111">
        <f>ROUND(BA95+BA98+BA101,2)</f>
        <v>0</v>
      </c>
      <c r="BB94" s="111">
        <f>ROUND(BB95+BB98+BB101,2)</f>
        <v>0</v>
      </c>
      <c r="BC94" s="111">
        <f>ROUND(BC95+BC98+BC101,2)</f>
        <v>0</v>
      </c>
      <c r="BD94" s="113">
        <f>ROUND(BD95+BD98+BD101,2)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4" customFormat="1" ht="23.25" customHeight="1">
      <c r="A96" s="129" t="s">
        <v>83</v>
      </c>
      <c r="B96" s="67"/>
      <c r="C96" s="130"/>
      <c r="D96" s="130"/>
      <c r="E96" s="131" t="s">
        <v>84</v>
      </c>
      <c r="F96" s="131"/>
      <c r="G96" s="131"/>
      <c r="H96" s="131"/>
      <c r="I96" s="131"/>
      <c r="J96" s="130"/>
      <c r="K96" s="131" t="s">
        <v>78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'01-SO31 - URS - Oprava si...'!J32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85</v>
      </c>
      <c r="AR96" s="69"/>
      <c r="AS96" s="134">
        <v>0</v>
      </c>
      <c r="AT96" s="135">
        <f>ROUND(SUM(AV96:AW96),2)</f>
        <v>0</v>
      </c>
      <c r="AU96" s="136">
        <f>'01-SO31 - URS - Oprava si...'!P130</f>
        <v>0</v>
      </c>
      <c r="AV96" s="135">
        <f>'01-SO31 - URS - Oprava si...'!J35</f>
        <v>0</v>
      </c>
      <c r="AW96" s="135">
        <f>'01-SO31 - URS - Oprava si...'!J36</f>
        <v>0</v>
      </c>
      <c r="AX96" s="135">
        <f>'01-SO31 - URS - Oprava si...'!J37</f>
        <v>0</v>
      </c>
      <c r="AY96" s="135">
        <f>'01-SO31 - URS - Oprava si...'!J38</f>
        <v>0</v>
      </c>
      <c r="AZ96" s="135">
        <f>'01-SO31 - URS - Oprava si...'!F35</f>
        <v>0</v>
      </c>
      <c r="BA96" s="135">
        <f>'01-SO31 - URS - Oprava si...'!F36</f>
        <v>0</v>
      </c>
      <c r="BB96" s="135">
        <f>'01-SO31 - URS - Oprava si...'!F37</f>
        <v>0</v>
      </c>
      <c r="BC96" s="135">
        <f>'01-SO31 - URS - Oprava si...'!F38</f>
        <v>0</v>
      </c>
      <c r="BD96" s="137">
        <f>'01-SO31 - URS - Oprava si...'!F39</f>
        <v>0</v>
      </c>
      <c r="BE96" s="4"/>
      <c r="BT96" s="138" t="s">
        <v>82</v>
      </c>
      <c r="BV96" s="138" t="s">
        <v>75</v>
      </c>
      <c r="BW96" s="138" t="s">
        <v>86</v>
      </c>
      <c r="BX96" s="138" t="s">
        <v>81</v>
      </c>
      <c r="CL96" s="138" t="s">
        <v>1</v>
      </c>
    </row>
    <row r="97" s="4" customFormat="1" ht="23.25" customHeight="1">
      <c r="A97" s="129" t="s">
        <v>83</v>
      </c>
      <c r="B97" s="67"/>
      <c r="C97" s="130"/>
      <c r="D97" s="130"/>
      <c r="E97" s="131" t="s">
        <v>87</v>
      </c>
      <c r="F97" s="131"/>
      <c r="G97" s="131"/>
      <c r="H97" s="131"/>
      <c r="I97" s="131"/>
      <c r="J97" s="130"/>
      <c r="K97" s="131" t="s">
        <v>78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'02-SO31 - ÚOŽI - Oprava s...'!J32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85</v>
      </c>
      <c r="AR97" s="69"/>
      <c r="AS97" s="134">
        <v>0</v>
      </c>
      <c r="AT97" s="135">
        <f>ROUND(SUM(AV97:AW97),2)</f>
        <v>0</v>
      </c>
      <c r="AU97" s="136">
        <f>'02-SO31 - ÚOŽI - Oprava s...'!P121</f>
        <v>0</v>
      </c>
      <c r="AV97" s="135">
        <f>'02-SO31 - ÚOŽI - Oprava s...'!J35</f>
        <v>0</v>
      </c>
      <c r="AW97" s="135">
        <f>'02-SO31 - ÚOŽI - Oprava s...'!J36</f>
        <v>0</v>
      </c>
      <c r="AX97" s="135">
        <f>'02-SO31 - ÚOŽI - Oprava s...'!J37</f>
        <v>0</v>
      </c>
      <c r="AY97" s="135">
        <f>'02-SO31 - ÚOŽI - Oprava s...'!J38</f>
        <v>0</v>
      </c>
      <c r="AZ97" s="135">
        <f>'02-SO31 - ÚOŽI - Oprava s...'!F35</f>
        <v>0</v>
      </c>
      <c r="BA97" s="135">
        <f>'02-SO31 - ÚOŽI - Oprava s...'!F36</f>
        <v>0</v>
      </c>
      <c r="BB97" s="135">
        <f>'02-SO31 - ÚOŽI - Oprava s...'!F37</f>
        <v>0</v>
      </c>
      <c r="BC97" s="135">
        <f>'02-SO31 - ÚOŽI - Oprava s...'!F38</f>
        <v>0</v>
      </c>
      <c r="BD97" s="137">
        <f>'02-SO31 - ÚOŽI - Oprava s...'!F39</f>
        <v>0</v>
      </c>
      <c r="BE97" s="4"/>
      <c r="BT97" s="138" t="s">
        <v>82</v>
      </c>
      <c r="BV97" s="138" t="s">
        <v>75</v>
      </c>
      <c r="BW97" s="138" t="s">
        <v>88</v>
      </c>
      <c r="BX97" s="138" t="s">
        <v>81</v>
      </c>
      <c r="CL97" s="138" t="s">
        <v>1</v>
      </c>
    </row>
    <row r="98" s="7" customFormat="1" ht="24.75" customHeight="1">
      <c r="A98" s="7"/>
      <c r="B98" s="116"/>
      <c r="C98" s="117"/>
      <c r="D98" s="118" t="s">
        <v>89</v>
      </c>
      <c r="E98" s="118"/>
      <c r="F98" s="118"/>
      <c r="G98" s="118"/>
      <c r="H98" s="118"/>
      <c r="I98" s="119"/>
      <c r="J98" s="118" t="s">
        <v>90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ROUND(SUM(AG99:AG100),2)</f>
        <v>0</v>
      </c>
      <c r="AH98" s="119"/>
      <c r="AI98" s="119"/>
      <c r="AJ98" s="119"/>
      <c r="AK98" s="119"/>
      <c r="AL98" s="119"/>
      <c r="AM98" s="119"/>
      <c r="AN98" s="121">
        <f>SUM(AG98,AT98)</f>
        <v>0</v>
      </c>
      <c r="AO98" s="119"/>
      <c r="AP98" s="119"/>
      <c r="AQ98" s="122" t="s">
        <v>79</v>
      </c>
      <c r="AR98" s="123"/>
      <c r="AS98" s="124">
        <f>ROUND(SUM(AS99:AS100),2)</f>
        <v>0</v>
      </c>
      <c r="AT98" s="125">
        <f>ROUND(SUM(AV98:AW98),2)</f>
        <v>0</v>
      </c>
      <c r="AU98" s="126">
        <f>ROUND(SUM(AU99:AU100),5)</f>
        <v>0</v>
      </c>
      <c r="AV98" s="125">
        <f>ROUND(AZ98*L29,2)</f>
        <v>0</v>
      </c>
      <c r="AW98" s="125">
        <f>ROUND(BA98*L30,2)</f>
        <v>0</v>
      </c>
      <c r="AX98" s="125">
        <f>ROUND(BB98*L29,2)</f>
        <v>0</v>
      </c>
      <c r="AY98" s="125">
        <f>ROUND(BC98*L30,2)</f>
        <v>0</v>
      </c>
      <c r="AZ98" s="125">
        <f>ROUND(SUM(AZ99:AZ100),2)</f>
        <v>0</v>
      </c>
      <c r="BA98" s="125">
        <f>ROUND(SUM(BA99:BA100),2)</f>
        <v>0</v>
      </c>
      <c r="BB98" s="125">
        <f>ROUND(SUM(BB99:BB100),2)</f>
        <v>0</v>
      </c>
      <c r="BC98" s="125">
        <f>ROUND(SUM(BC99:BC100),2)</f>
        <v>0</v>
      </c>
      <c r="BD98" s="127">
        <f>ROUND(SUM(BD99:BD100),2)</f>
        <v>0</v>
      </c>
      <c r="BE98" s="7"/>
      <c r="BS98" s="128" t="s">
        <v>72</v>
      </c>
      <c r="BT98" s="128" t="s">
        <v>80</v>
      </c>
      <c r="BU98" s="128" t="s">
        <v>74</v>
      </c>
      <c r="BV98" s="128" t="s">
        <v>75</v>
      </c>
      <c r="BW98" s="128" t="s">
        <v>91</v>
      </c>
      <c r="BX98" s="128" t="s">
        <v>5</v>
      </c>
      <c r="CL98" s="128" t="s">
        <v>1</v>
      </c>
      <c r="CM98" s="128" t="s">
        <v>82</v>
      </c>
    </row>
    <row r="99" s="4" customFormat="1" ht="23.25" customHeight="1">
      <c r="A99" s="129" t="s">
        <v>83</v>
      </c>
      <c r="B99" s="67"/>
      <c r="C99" s="130"/>
      <c r="D99" s="130"/>
      <c r="E99" s="131" t="s">
        <v>92</v>
      </c>
      <c r="F99" s="131"/>
      <c r="G99" s="131"/>
      <c r="H99" s="131"/>
      <c r="I99" s="131"/>
      <c r="J99" s="130"/>
      <c r="K99" s="131" t="s">
        <v>93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'02-SO32 - ÚOŽI - Oprava s...'!J32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85</v>
      </c>
      <c r="AR99" s="69"/>
      <c r="AS99" s="134">
        <v>0</v>
      </c>
      <c r="AT99" s="135">
        <f>ROUND(SUM(AV99:AW99),2)</f>
        <v>0</v>
      </c>
      <c r="AU99" s="136">
        <f>'02-SO32 - ÚOŽI - Oprava s...'!P121</f>
        <v>0</v>
      </c>
      <c r="AV99" s="135">
        <f>'02-SO32 - ÚOŽI - Oprava s...'!J35</f>
        <v>0</v>
      </c>
      <c r="AW99" s="135">
        <f>'02-SO32 - ÚOŽI - Oprava s...'!J36</f>
        <v>0</v>
      </c>
      <c r="AX99" s="135">
        <f>'02-SO32 - ÚOŽI - Oprava s...'!J37</f>
        <v>0</v>
      </c>
      <c r="AY99" s="135">
        <f>'02-SO32 - ÚOŽI - Oprava s...'!J38</f>
        <v>0</v>
      </c>
      <c r="AZ99" s="135">
        <f>'02-SO32 - ÚOŽI - Oprava s...'!F35</f>
        <v>0</v>
      </c>
      <c r="BA99" s="135">
        <f>'02-SO32 - ÚOŽI - Oprava s...'!F36</f>
        <v>0</v>
      </c>
      <c r="BB99" s="135">
        <f>'02-SO32 - ÚOŽI - Oprava s...'!F37</f>
        <v>0</v>
      </c>
      <c r="BC99" s="135">
        <f>'02-SO32 - ÚOŽI - Oprava s...'!F38</f>
        <v>0</v>
      </c>
      <c r="BD99" s="137">
        <f>'02-SO32 - ÚOŽI - Oprava s...'!F39</f>
        <v>0</v>
      </c>
      <c r="BE99" s="4"/>
      <c r="BT99" s="138" t="s">
        <v>82</v>
      </c>
      <c r="BV99" s="138" t="s">
        <v>75</v>
      </c>
      <c r="BW99" s="138" t="s">
        <v>94</v>
      </c>
      <c r="BX99" s="138" t="s">
        <v>91</v>
      </c>
      <c r="CL99" s="138" t="s">
        <v>1</v>
      </c>
    </row>
    <row r="100" s="4" customFormat="1" ht="23.25" customHeight="1">
      <c r="A100" s="129" t="s">
        <v>83</v>
      </c>
      <c r="B100" s="67"/>
      <c r="C100" s="130"/>
      <c r="D100" s="130"/>
      <c r="E100" s="131" t="s">
        <v>95</v>
      </c>
      <c r="F100" s="131"/>
      <c r="G100" s="131"/>
      <c r="H100" s="131"/>
      <c r="I100" s="131"/>
      <c r="J100" s="130"/>
      <c r="K100" s="131" t="s">
        <v>93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'01-SO32 - URS - Oprava si...'!J32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85</v>
      </c>
      <c r="AR100" s="69"/>
      <c r="AS100" s="134">
        <v>0</v>
      </c>
      <c r="AT100" s="135">
        <f>ROUND(SUM(AV100:AW100),2)</f>
        <v>0</v>
      </c>
      <c r="AU100" s="136">
        <f>'01-SO32 - URS - Oprava si...'!P128</f>
        <v>0</v>
      </c>
      <c r="AV100" s="135">
        <f>'01-SO32 - URS - Oprava si...'!J35</f>
        <v>0</v>
      </c>
      <c r="AW100" s="135">
        <f>'01-SO32 - URS - Oprava si...'!J36</f>
        <v>0</v>
      </c>
      <c r="AX100" s="135">
        <f>'01-SO32 - URS - Oprava si...'!J37</f>
        <v>0</v>
      </c>
      <c r="AY100" s="135">
        <f>'01-SO32 - URS - Oprava si...'!J38</f>
        <v>0</v>
      </c>
      <c r="AZ100" s="135">
        <f>'01-SO32 - URS - Oprava si...'!F35</f>
        <v>0</v>
      </c>
      <c r="BA100" s="135">
        <f>'01-SO32 - URS - Oprava si...'!F36</f>
        <v>0</v>
      </c>
      <c r="BB100" s="135">
        <f>'01-SO32 - URS - Oprava si...'!F37</f>
        <v>0</v>
      </c>
      <c r="BC100" s="135">
        <f>'01-SO32 - URS - Oprava si...'!F38</f>
        <v>0</v>
      </c>
      <c r="BD100" s="137">
        <f>'01-SO32 - URS - Oprava si...'!F39</f>
        <v>0</v>
      </c>
      <c r="BE100" s="4"/>
      <c r="BT100" s="138" t="s">
        <v>82</v>
      </c>
      <c r="BV100" s="138" t="s">
        <v>75</v>
      </c>
      <c r="BW100" s="138" t="s">
        <v>96</v>
      </c>
      <c r="BX100" s="138" t="s">
        <v>91</v>
      </c>
      <c r="CL100" s="138" t="s">
        <v>1</v>
      </c>
    </row>
    <row r="101" s="7" customFormat="1" ht="16.5" customHeight="1">
      <c r="A101" s="129" t="s">
        <v>83</v>
      </c>
      <c r="B101" s="116"/>
      <c r="C101" s="117"/>
      <c r="D101" s="118" t="s">
        <v>97</v>
      </c>
      <c r="E101" s="118"/>
      <c r="F101" s="118"/>
      <c r="G101" s="118"/>
      <c r="H101" s="118"/>
      <c r="I101" s="119"/>
      <c r="J101" s="118" t="s">
        <v>97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1">
        <f>'VON - VON'!J30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97</v>
      </c>
      <c r="AR101" s="123"/>
      <c r="AS101" s="139">
        <v>0</v>
      </c>
      <c r="AT101" s="140">
        <f>ROUND(SUM(AV101:AW101),2)</f>
        <v>0</v>
      </c>
      <c r="AU101" s="141">
        <f>'VON - VON'!P117</f>
        <v>0</v>
      </c>
      <c r="AV101" s="140">
        <f>'VON - VON'!J33</f>
        <v>0</v>
      </c>
      <c r="AW101" s="140">
        <f>'VON - VON'!J34</f>
        <v>0</v>
      </c>
      <c r="AX101" s="140">
        <f>'VON - VON'!J35</f>
        <v>0</v>
      </c>
      <c r="AY101" s="140">
        <f>'VON - VON'!J36</f>
        <v>0</v>
      </c>
      <c r="AZ101" s="140">
        <f>'VON - VON'!F33</f>
        <v>0</v>
      </c>
      <c r="BA101" s="140">
        <f>'VON - VON'!F34</f>
        <v>0</v>
      </c>
      <c r="BB101" s="140">
        <f>'VON - VON'!F35</f>
        <v>0</v>
      </c>
      <c r="BC101" s="140">
        <f>'VON - VON'!F36</f>
        <v>0</v>
      </c>
      <c r="BD101" s="142">
        <f>'VON - VON'!F37</f>
        <v>0</v>
      </c>
      <c r="BE101" s="7"/>
      <c r="BT101" s="128" t="s">
        <v>80</v>
      </c>
      <c r="BV101" s="128" t="s">
        <v>75</v>
      </c>
      <c r="BW101" s="128" t="s">
        <v>98</v>
      </c>
      <c r="BX101" s="128" t="s">
        <v>5</v>
      </c>
      <c r="CL101" s="128" t="s">
        <v>1</v>
      </c>
      <c r="CM101" s="128" t="s">
        <v>82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bQG8PyOTZJVVy/3XesZjpZJdBASr8+cScLieGYx1Tnqa/kD3FpA4zMwuvpHMJvmd1g0M4tL9d6/ztkwnuzokmQ==" hashValue="q02sMWOmVY/GsTEQzt/xHsZi1OxdAPk7f/6fUzrknQUy8cFqocwJRuxL37aefOWkWj5B3YQcp3wUor9aoiXcxg==" algorithmName="SHA-512" password="CC35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-SO31 - URS - Oprava si...'!C2" display="/"/>
    <hyperlink ref="A97" location="'02-SO31 - ÚOŽI - Oprava s...'!C2" display="/"/>
    <hyperlink ref="A99" location="'02-SO32 - ÚOŽI - Oprava s...'!C2" display="/"/>
    <hyperlink ref="A100" location="'01-SO32 - URS - Oprava si...'!C2" display="/"/>
    <hyperlink ref="A101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osvětlení žst. na trati Mikuloviec - Jeseník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103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104</v>
      </c>
      <c r="G14" s="35"/>
      <c r="H14" s="35"/>
      <c r="I14" s="147" t="s">
        <v>22</v>
      </c>
      <c r="J14" s="150" t="str">
        <f>'Rekapitulace stavby'!AN8</f>
        <v>3. 7. 2023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105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106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107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ROUND(J130,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ROUND((SUM(BE130:BE209)),  2)</f>
        <v>0</v>
      </c>
      <c r="G35" s="35"/>
      <c r="H35" s="35"/>
      <c r="I35" s="161">
        <v>0.20999999999999999</v>
      </c>
      <c r="J35" s="160">
        <f>ROUND(((SUM(BE130:BE209))*I35),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ROUND((SUM(BF130:BF209)),  2)</f>
        <v>0</v>
      </c>
      <c r="G36" s="35"/>
      <c r="H36" s="35"/>
      <c r="I36" s="161">
        <v>0.14999999999999999</v>
      </c>
      <c r="J36" s="160">
        <f>ROUND(((SUM(BF130:BF209))*I36),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ROUND((SUM(BG130:BG209)),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ROUND((SUM(BH130:BH209)),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ROUND((SUM(BI130:BI209)),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osvětlení žst. na trati Mikuloviec -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01-SO31 - URS - Oprava silnoproudých zařízení žst. Písečná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Písečná</v>
      </c>
      <c r="G91" s="37"/>
      <c r="H91" s="37"/>
      <c r="I91" s="29" t="s">
        <v>22</v>
      </c>
      <c r="J91" s="76" t="str">
        <f>IF(J14="","",J14)</f>
        <v>3. 7. 2023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železniční dopravní cesty, státní organizac</v>
      </c>
      <c r="G93" s="37"/>
      <c r="H93" s="37"/>
      <c r="I93" s="29" t="s">
        <v>29</v>
      </c>
      <c r="J93" s="33" t="str">
        <f>E23</f>
        <v>SB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Ivo Černý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109</v>
      </c>
      <c r="D96" s="182"/>
      <c r="E96" s="182"/>
      <c r="F96" s="182"/>
      <c r="G96" s="182"/>
      <c r="H96" s="182"/>
      <c r="I96" s="182"/>
      <c r="J96" s="183" t="s">
        <v>110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111</v>
      </c>
      <c r="D98" s="37"/>
      <c r="E98" s="37"/>
      <c r="F98" s="37"/>
      <c r="G98" s="37"/>
      <c r="H98" s="37"/>
      <c r="I98" s="37"/>
      <c r="J98" s="107">
        <f>J130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112</v>
      </c>
    </row>
    <row r="99" hidden="1" s="9" customFormat="1" ht="24.96" customHeight="1">
      <c r="A99" s="9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1"/>
      <c r="C100" s="130"/>
      <c r="D100" s="192" t="s">
        <v>114</v>
      </c>
      <c r="E100" s="193"/>
      <c r="F100" s="193"/>
      <c r="G100" s="193"/>
      <c r="H100" s="193"/>
      <c r="I100" s="193"/>
      <c r="J100" s="194">
        <f>J132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1"/>
      <c r="C101" s="130"/>
      <c r="D101" s="192" t="s">
        <v>115</v>
      </c>
      <c r="E101" s="193"/>
      <c r="F101" s="193"/>
      <c r="G101" s="193"/>
      <c r="H101" s="193"/>
      <c r="I101" s="193"/>
      <c r="J101" s="194">
        <f>J134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1"/>
      <c r="C102" s="130"/>
      <c r="D102" s="192" t="s">
        <v>116</v>
      </c>
      <c r="E102" s="193"/>
      <c r="F102" s="193"/>
      <c r="G102" s="193"/>
      <c r="H102" s="193"/>
      <c r="I102" s="193"/>
      <c r="J102" s="194">
        <f>J140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1"/>
      <c r="C103" s="130"/>
      <c r="D103" s="192" t="s">
        <v>117</v>
      </c>
      <c r="E103" s="193"/>
      <c r="F103" s="193"/>
      <c r="G103" s="193"/>
      <c r="H103" s="193"/>
      <c r="I103" s="193"/>
      <c r="J103" s="194">
        <f>J142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J147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91"/>
      <c r="C105" s="130"/>
      <c r="D105" s="192" t="s">
        <v>119</v>
      </c>
      <c r="E105" s="193"/>
      <c r="F105" s="193"/>
      <c r="G105" s="193"/>
      <c r="H105" s="193"/>
      <c r="I105" s="193"/>
      <c r="J105" s="194">
        <f>J148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1"/>
      <c r="C106" s="130"/>
      <c r="D106" s="192" t="s">
        <v>120</v>
      </c>
      <c r="E106" s="193"/>
      <c r="F106" s="193"/>
      <c r="G106" s="193"/>
      <c r="H106" s="193"/>
      <c r="I106" s="193"/>
      <c r="J106" s="194">
        <f>J150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5"/>
      <c r="C107" s="186"/>
      <c r="D107" s="187" t="s">
        <v>121</v>
      </c>
      <c r="E107" s="188"/>
      <c r="F107" s="188"/>
      <c r="G107" s="188"/>
      <c r="H107" s="188"/>
      <c r="I107" s="188"/>
      <c r="J107" s="189">
        <f>J193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85"/>
      <c r="C108" s="186"/>
      <c r="D108" s="187" t="s">
        <v>122</v>
      </c>
      <c r="E108" s="188"/>
      <c r="F108" s="188"/>
      <c r="G108" s="188"/>
      <c r="H108" s="188"/>
      <c r="I108" s="188"/>
      <c r="J108" s="189">
        <f>J204</f>
        <v>0</v>
      </c>
      <c r="K108" s="186"/>
      <c r="L108" s="19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123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80" t="str">
        <f>E7</f>
        <v>Oprava osvětlení žst. na trati Mikuloviec - Jeseník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100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5"/>
      <c r="B120" s="36"/>
      <c r="C120" s="37"/>
      <c r="D120" s="37"/>
      <c r="E120" s="180" t="s">
        <v>101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102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30" customHeight="1">
      <c r="A122" s="35"/>
      <c r="B122" s="36"/>
      <c r="C122" s="37"/>
      <c r="D122" s="37"/>
      <c r="E122" s="73" t="str">
        <f>E11</f>
        <v>01-SO31 - URS - Oprava silnoproudých zařízení žst. Písečná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F14</f>
        <v>Písečná</v>
      </c>
      <c r="G124" s="37"/>
      <c r="H124" s="37"/>
      <c r="I124" s="29" t="s">
        <v>22</v>
      </c>
      <c r="J124" s="76" t="str">
        <f>IF(J14="","",J14)</f>
        <v>3. 7. 2023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E17</f>
        <v>Správa železniční dopravní cesty, státní organizac</v>
      </c>
      <c r="G126" s="37"/>
      <c r="H126" s="37"/>
      <c r="I126" s="29" t="s">
        <v>29</v>
      </c>
      <c r="J126" s="33" t="str">
        <f>E23</f>
        <v>SB projekt s.r.o.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7"/>
      <c r="E127" s="37"/>
      <c r="F127" s="24" t="str">
        <f>IF(E20="","",E20)</f>
        <v>Vyplň údaj</v>
      </c>
      <c r="G127" s="37"/>
      <c r="H127" s="37"/>
      <c r="I127" s="29" t="s">
        <v>31</v>
      </c>
      <c r="J127" s="33" t="str">
        <f>E26</f>
        <v>Ivo Černý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6"/>
      <c r="B129" s="197"/>
      <c r="C129" s="198" t="s">
        <v>124</v>
      </c>
      <c r="D129" s="199" t="s">
        <v>58</v>
      </c>
      <c r="E129" s="199" t="s">
        <v>54</v>
      </c>
      <c r="F129" s="199" t="s">
        <v>55</v>
      </c>
      <c r="G129" s="199" t="s">
        <v>125</v>
      </c>
      <c r="H129" s="199" t="s">
        <v>126</v>
      </c>
      <c r="I129" s="199" t="s">
        <v>127</v>
      </c>
      <c r="J129" s="199" t="s">
        <v>110</v>
      </c>
      <c r="K129" s="200" t="s">
        <v>128</v>
      </c>
      <c r="L129" s="201"/>
      <c r="M129" s="97" t="s">
        <v>1</v>
      </c>
      <c r="N129" s="98" t="s">
        <v>37</v>
      </c>
      <c r="O129" s="98" t="s">
        <v>129</v>
      </c>
      <c r="P129" s="98" t="s">
        <v>130</v>
      </c>
      <c r="Q129" s="98" t="s">
        <v>131</v>
      </c>
      <c r="R129" s="98" t="s">
        <v>132</v>
      </c>
      <c r="S129" s="98" t="s">
        <v>133</v>
      </c>
      <c r="T129" s="99" t="s">
        <v>134</v>
      </c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</row>
    <row r="130" s="2" customFormat="1" ht="22.8" customHeight="1">
      <c r="A130" s="35"/>
      <c r="B130" s="36"/>
      <c r="C130" s="104" t="s">
        <v>135</v>
      </c>
      <c r="D130" s="37"/>
      <c r="E130" s="37"/>
      <c r="F130" s="37"/>
      <c r="G130" s="37"/>
      <c r="H130" s="37"/>
      <c r="I130" s="37"/>
      <c r="J130" s="202">
        <f>BK130</f>
        <v>0</v>
      </c>
      <c r="K130" s="37"/>
      <c r="L130" s="41"/>
      <c r="M130" s="100"/>
      <c r="N130" s="203"/>
      <c r="O130" s="101"/>
      <c r="P130" s="204">
        <f>P131+P147+P193+P204</f>
        <v>0</v>
      </c>
      <c r="Q130" s="101"/>
      <c r="R130" s="204">
        <f>R131+R147+R193+R204</f>
        <v>211.21906300000003</v>
      </c>
      <c r="S130" s="101"/>
      <c r="T130" s="205">
        <f>T131+T147+T193+T204</f>
        <v>52.958000000000006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72</v>
      </c>
      <c r="AU130" s="14" t="s">
        <v>112</v>
      </c>
      <c r="BK130" s="206">
        <f>BK131+BK147+BK193+BK204</f>
        <v>0</v>
      </c>
    </row>
    <row r="131" s="12" customFormat="1" ht="25.92" customHeight="1">
      <c r="A131" s="12"/>
      <c r="B131" s="207"/>
      <c r="C131" s="208"/>
      <c r="D131" s="209" t="s">
        <v>72</v>
      </c>
      <c r="E131" s="210" t="s">
        <v>136</v>
      </c>
      <c r="F131" s="210" t="s">
        <v>137</v>
      </c>
      <c r="G131" s="208"/>
      <c r="H131" s="208"/>
      <c r="I131" s="211"/>
      <c r="J131" s="212">
        <f>BK131</f>
        <v>0</v>
      </c>
      <c r="K131" s="208"/>
      <c r="L131" s="213"/>
      <c r="M131" s="214"/>
      <c r="N131" s="215"/>
      <c r="O131" s="215"/>
      <c r="P131" s="216">
        <f>P132+P134+P140+P142</f>
        <v>0</v>
      </c>
      <c r="Q131" s="215"/>
      <c r="R131" s="216">
        <f>R132+R134+R140+R142</f>
        <v>71.739345</v>
      </c>
      <c r="S131" s="215"/>
      <c r="T131" s="217">
        <f>T132+T134+T140+T142</f>
        <v>7.6859999999999999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8" t="s">
        <v>80</v>
      </c>
      <c r="AT131" s="219" t="s">
        <v>72</v>
      </c>
      <c r="AU131" s="219" t="s">
        <v>73</v>
      </c>
      <c r="AY131" s="218" t="s">
        <v>138</v>
      </c>
      <c r="BK131" s="220">
        <f>BK132+BK134+BK140+BK142</f>
        <v>0</v>
      </c>
    </row>
    <row r="132" s="12" customFormat="1" ht="22.8" customHeight="1">
      <c r="A132" s="12"/>
      <c r="B132" s="207"/>
      <c r="C132" s="208"/>
      <c r="D132" s="209" t="s">
        <v>72</v>
      </c>
      <c r="E132" s="221" t="s">
        <v>80</v>
      </c>
      <c r="F132" s="221" t="s">
        <v>139</v>
      </c>
      <c r="G132" s="208"/>
      <c r="H132" s="208"/>
      <c r="I132" s="211"/>
      <c r="J132" s="222">
        <f>BK132</f>
        <v>0</v>
      </c>
      <c r="K132" s="208"/>
      <c r="L132" s="213"/>
      <c r="M132" s="214"/>
      <c r="N132" s="215"/>
      <c r="O132" s="215"/>
      <c r="P132" s="216">
        <f>P133</f>
        <v>0</v>
      </c>
      <c r="Q132" s="215"/>
      <c r="R132" s="216">
        <f>R133</f>
        <v>0</v>
      </c>
      <c r="S132" s="215"/>
      <c r="T132" s="217">
        <f>T133</f>
        <v>6.9000000000000004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8" t="s">
        <v>80</v>
      </c>
      <c r="AT132" s="219" t="s">
        <v>72</v>
      </c>
      <c r="AU132" s="219" t="s">
        <v>80</v>
      </c>
      <c r="AY132" s="218" t="s">
        <v>138</v>
      </c>
      <c r="BK132" s="220">
        <f>BK133</f>
        <v>0</v>
      </c>
    </row>
    <row r="133" s="2" customFormat="1" ht="16.5" customHeight="1">
      <c r="A133" s="35"/>
      <c r="B133" s="36"/>
      <c r="C133" s="223" t="s">
        <v>140</v>
      </c>
      <c r="D133" s="223" t="s">
        <v>141</v>
      </c>
      <c r="E133" s="224" t="s">
        <v>142</v>
      </c>
      <c r="F133" s="225" t="s">
        <v>143</v>
      </c>
      <c r="G133" s="226" t="s">
        <v>144</v>
      </c>
      <c r="H133" s="227">
        <v>30</v>
      </c>
      <c r="I133" s="228"/>
      <c r="J133" s="229">
        <f>ROUND(I133*H133,2)</f>
        <v>0</v>
      </c>
      <c r="K133" s="225" t="s">
        <v>145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0.23000000000000001</v>
      </c>
      <c r="T133" s="233">
        <f>S133*H133</f>
        <v>6.9000000000000004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146</v>
      </c>
      <c r="AT133" s="234" t="s">
        <v>141</v>
      </c>
      <c r="AU133" s="234" t="s">
        <v>82</v>
      </c>
      <c r="AY133" s="14" t="s">
        <v>138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80</v>
      </c>
      <c r="BK133" s="235">
        <f>ROUND(I133*H133,2)</f>
        <v>0</v>
      </c>
      <c r="BL133" s="14" t="s">
        <v>146</v>
      </c>
      <c r="BM133" s="234" t="s">
        <v>147</v>
      </c>
    </row>
    <row r="134" s="12" customFormat="1" ht="22.8" customHeight="1">
      <c r="A134" s="12"/>
      <c r="B134" s="207"/>
      <c r="C134" s="208"/>
      <c r="D134" s="209" t="s">
        <v>72</v>
      </c>
      <c r="E134" s="221" t="s">
        <v>82</v>
      </c>
      <c r="F134" s="221" t="s">
        <v>148</v>
      </c>
      <c r="G134" s="208"/>
      <c r="H134" s="208"/>
      <c r="I134" s="211"/>
      <c r="J134" s="222">
        <f>BK134</f>
        <v>0</v>
      </c>
      <c r="K134" s="208"/>
      <c r="L134" s="213"/>
      <c r="M134" s="214"/>
      <c r="N134" s="215"/>
      <c r="O134" s="215"/>
      <c r="P134" s="216">
        <f>SUM(P135:P139)</f>
        <v>0</v>
      </c>
      <c r="Q134" s="215"/>
      <c r="R134" s="216">
        <f>SUM(R135:R139)</f>
        <v>67.416884999999994</v>
      </c>
      <c r="S134" s="215"/>
      <c r="T134" s="217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8" t="s">
        <v>80</v>
      </c>
      <c r="AT134" s="219" t="s">
        <v>72</v>
      </c>
      <c r="AU134" s="219" t="s">
        <v>80</v>
      </c>
      <c r="AY134" s="218" t="s">
        <v>138</v>
      </c>
      <c r="BK134" s="220">
        <f>SUM(BK135:BK139)</f>
        <v>0</v>
      </c>
    </row>
    <row r="135" s="2" customFormat="1" ht="24.15" customHeight="1">
      <c r="A135" s="35"/>
      <c r="B135" s="36"/>
      <c r="C135" s="223" t="s">
        <v>149</v>
      </c>
      <c r="D135" s="223" t="s">
        <v>141</v>
      </c>
      <c r="E135" s="224" t="s">
        <v>150</v>
      </c>
      <c r="F135" s="225" t="s">
        <v>151</v>
      </c>
      <c r="G135" s="226" t="s">
        <v>152</v>
      </c>
      <c r="H135" s="227">
        <v>0.29299999999999998</v>
      </c>
      <c r="I135" s="228"/>
      <c r="J135" s="229">
        <f>ROUND(I135*H135,2)</f>
        <v>0</v>
      </c>
      <c r="K135" s="225" t="s">
        <v>145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2.1600000000000001</v>
      </c>
      <c r="R135" s="232">
        <f>Q135*H135</f>
        <v>0.63288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146</v>
      </c>
      <c r="AT135" s="234" t="s">
        <v>141</v>
      </c>
      <c r="AU135" s="234" t="s">
        <v>82</v>
      </c>
      <c r="AY135" s="14" t="s">
        <v>138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80</v>
      </c>
      <c r="BK135" s="235">
        <f>ROUND(I135*H135,2)</f>
        <v>0</v>
      </c>
      <c r="BL135" s="14" t="s">
        <v>146</v>
      </c>
      <c r="BM135" s="234" t="s">
        <v>153</v>
      </c>
    </row>
    <row r="136" s="2" customFormat="1" ht="24.15" customHeight="1">
      <c r="A136" s="35"/>
      <c r="B136" s="36"/>
      <c r="C136" s="223" t="s">
        <v>146</v>
      </c>
      <c r="D136" s="223" t="s">
        <v>141</v>
      </c>
      <c r="E136" s="224" t="s">
        <v>154</v>
      </c>
      <c r="F136" s="225" t="s">
        <v>155</v>
      </c>
      <c r="G136" s="226" t="s">
        <v>152</v>
      </c>
      <c r="H136" s="227">
        <v>0.29299999999999998</v>
      </c>
      <c r="I136" s="228"/>
      <c r="J136" s="229">
        <f>ROUND(I136*H136,2)</f>
        <v>0</v>
      </c>
      <c r="K136" s="225" t="s">
        <v>145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1.98</v>
      </c>
      <c r="R136" s="232">
        <f>Q136*H136</f>
        <v>0.58013999999999999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146</v>
      </c>
      <c r="AT136" s="234" t="s">
        <v>141</v>
      </c>
      <c r="AU136" s="234" t="s">
        <v>82</v>
      </c>
      <c r="AY136" s="14" t="s">
        <v>138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80</v>
      </c>
      <c r="BK136" s="235">
        <f>ROUND(I136*H136,2)</f>
        <v>0</v>
      </c>
      <c r="BL136" s="14" t="s">
        <v>146</v>
      </c>
      <c r="BM136" s="234" t="s">
        <v>156</v>
      </c>
    </row>
    <row r="137" s="2" customFormat="1" ht="24.15" customHeight="1">
      <c r="A137" s="35"/>
      <c r="B137" s="36"/>
      <c r="C137" s="223" t="s">
        <v>157</v>
      </c>
      <c r="D137" s="223" t="s">
        <v>141</v>
      </c>
      <c r="E137" s="224" t="s">
        <v>158</v>
      </c>
      <c r="F137" s="225" t="s">
        <v>159</v>
      </c>
      <c r="G137" s="226" t="s">
        <v>152</v>
      </c>
      <c r="H137" s="227">
        <v>29.25</v>
      </c>
      <c r="I137" s="228"/>
      <c r="J137" s="229">
        <f>ROUND(I137*H137,2)</f>
        <v>0</v>
      </c>
      <c r="K137" s="225" t="s">
        <v>145</v>
      </c>
      <c r="L137" s="41"/>
      <c r="M137" s="230" t="s">
        <v>1</v>
      </c>
      <c r="N137" s="231" t="s">
        <v>38</v>
      </c>
      <c r="O137" s="88"/>
      <c r="P137" s="232">
        <f>O137*H137</f>
        <v>0</v>
      </c>
      <c r="Q137" s="232">
        <v>2.2563399999999998</v>
      </c>
      <c r="R137" s="232">
        <f>Q137*H137</f>
        <v>65.997944999999987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146</v>
      </c>
      <c r="AT137" s="234" t="s">
        <v>141</v>
      </c>
      <c r="AU137" s="234" t="s">
        <v>82</v>
      </c>
      <c r="AY137" s="14" t="s">
        <v>138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4" t="s">
        <v>80</v>
      </c>
      <c r="BK137" s="235">
        <f>ROUND(I137*H137,2)</f>
        <v>0</v>
      </c>
      <c r="BL137" s="14" t="s">
        <v>146</v>
      </c>
      <c r="BM137" s="234" t="s">
        <v>160</v>
      </c>
    </row>
    <row r="138" s="2" customFormat="1" ht="16.5" customHeight="1">
      <c r="A138" s="35"/>
      <c r="B138" s="36"/>
      <c r="C138" s="223" t="s">
        <v>161</v>
      </c>
      <c r="D138" s="223" t="s">
        <v>141</v>
      </c>
      <c r="E138" s="224" t="s">
        <v>162</v>
      </c>
      <c r="F138" s="225" t="s">
        <v>163</v>
      </c>
      <c r="G138" s="226" t="s">
        <v>164</v>
      </c>
      <c r="H138" s="227">
        <v>78</v>
      </c>
      <c r="I138" s="228"/>
      <c r="J138" s="229">
        <f>ROUND(I138*H138,2)</f>
        <v>0</v>
      </c>
      <c r="K138" s="225" t="s">
        <v>145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0.00264</v>
      </c>
      <c r="R138" s="232">
        <f>Q138*H138</f>
        <v>0.20591999999999999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146</v>
      </c>
      <c r="AT138" s="234" t="s">
        <v>141</v>
      </c>
      <c r="AU138" s="234" t="s">
        <v>82</v>
      </c>
      <c r="AY138" s="14" t="s">
        <v>138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80</v>
      </c>
      <c r="BK138" s="235">
        <f>ROUND(I138*H138,2)</f>
        <v>0</v>
      </c>
      <c r="BL138" s="14" t="s">
        <v>146</v>
      </c>
      <c r="BM138" s="234" t="s">
        <v>165</v>
      </c>
    </row>
    <row r="139" s="2" customFormat="1" ht="16.5" customHeight="1">
      <c r="A139" s="35"/>
      <c r="B139" s="36"/>
      <c r="C139" s="223" t="s">
        <v>166</v>
      </c>
      <c r="D139" s="223" t="s">
        <v>141</v>
      </c>
      <c r="E139" s="224" t="s">
        <v>167</v>
      </c>
      <c r="F139" s="225" t="s">
        <v>168</v>
      </c>
      <c r="G139" s="226" t="s">
        <v>164</v>
      </c>
      <c r="H139" s="227">
        <v>78</v>
      </c>
      <c r="I139" s="228"/>
      <c r="J139" s="229">
        <f>ROUND(I139*H139,2)</f>
        <v>0</v>
      </c>
      <c r="K139" s="225" t="s">
        <v>145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146</v>
      </c>
      <c r="AT139" s="234" t="s">
        <v>141</v>
      </c>
      <c r="AU139" s="234" t="s">
        <v>82</v>
      </c>
      <c r="AY139" s="14" t="s">
        <v>138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80</v>
      </c>
      <c r="BK139" s="235">
        <f>ROUND(I139*H139,2)</f>
        <v>0</v>
      </c>
      <c r="BL139" s="14" t="s">
        <v>146</v>
      </c>
      <c r="BM139" s="234" t="s">
        <v>169</v>
      </c>
    </row>
    <row r="140" s="12" customFormat="1" ht="22.8" customHeight="1">
      <c r="A140" s="12"/>
      <c r="B140" s="207"/>
      <c r="C140" s="208"/>
      <c r="D140" s="209" t="s">
        <v>72</v>
      </c>
      <c r="E140" s="221" t="s">
        <v>157</v>
      </c>
      <c r="F140" s="221" t="s">
        <v>170</v>
      </c>
      <c r="G140" s="208"/>
      <c r="H140" s="208"/>
      <c r="I140" s="211"/>
      <c r="J140" s="222">
        <f>BK140</f>
        <v>0</v>
      </c>
      <c r="K140" s="208"/>
      <c r="L140" s="213"/>
      <c r="M140" s="214"/>
      <c r="N140" s="215"/>
      <c r="O140" s="215"/>
      <c r="P140" s="216">
        <f>P141</f>
        <v>0</v>
      </c>
      <c r="Q140" s="215"/>
      <c r="R140" s="216">
        <f>R141</f>
        <v>0</v>
      </c>
      <c r="S140" s="215"/>
      <c r="T140" s="21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8" t="s">
        <v>80</v>
      </c>
      <c r="AT140" s="219" t="s">
        <v>72</v>
      </c>
      <c r="AU140" s="219" t="s">
        <v>80</v>
      </c>
      <c r="AY140" s="218" t="s">
        <v>138</v>
      </c>
      <c r="BK140" s="220">
        <f>BK141</f>
        <v>0</v>
      </c>
    </row>
    <row r="141" s="2" customFormat="1" ht="33" customHeight="1">
      <c r="A141" s="35"/>
      <c r="B141" s="36"/>
      <c r="C141" s="223" t="s">
        <v>171</v>
      </c>
      <c r="D141" s="223" t="s">
        <v>141</v>
      </c>
      <c r="E141" s="224" t="s">
        <v>172</v>
      </c>
      <c r="F141" s="225" t="s">
        <v>173</v>
      </c>
      <c r="G141" s="226" t="s">
        <v>164</v>
      </c>
      <c r="H141" s="227">
        <v>4.5</v>
      </c>
      <c r="I141" s="228"/>
      <c r="J141" s="229">
        <f>ROUND(I141*H141,2)</f>
        <v>0</v>
      </c>
      <c r="K141" s="225" t="s">
        <v>145</v>
      </c>
      <c r="L141" s="41"/>
      <c r="M141" s="230" t="s">
        <v>1</v>
      </c>
      <c r="N141" s="231" t="s">
        <v>38</v>
      </c>
      <c r="O141" s="88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4" t="s">
        <v>146</v>
      </c>
      <c r="AT141" s="234" t="s">
        <v>141</v>
      </c>
      <c r="AU141" s="234" t="s">
        <v>82</v>
      </c>
      <c r="AY141" s="14" t="s">
        <v>138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4" t="s">
        <v>80</v>
      </c>
      <c r="BK141" s="235">
        <f>ROUND(I141*H141,2)</f>
        <v>0</v>
      </c>
      <c r="BL141" s="14" t="s">
        <v>146</v>
      </c>
      <c r="BM141" s="234" t="s">
        <v>174</v>
      </c>
    </row>
    <row r="142" s="12" customFormat="1" ht="22.8" customHeight="1">
      <c r="A142" s="12"/>
      <c r="B142" s="207"/>
      <c r="C142" s="208"/>
      <c r="D142" s="209" t="s">
        <v>72</v>
      </c>
      <c r="E142" s="221" t="s">
        <v>175</v>
      </c>
      <c r="F142" s="221" t="s">
        <v>176</v>
      </c>
      <c r="G142" s="208"/>
      <c r="H142" s="208"/>
      <c r="I142" s="211"/>
      <c r="J142" s="222">
        <f>BK142</f>
        <v>0</v>
      </c>
      <c r="K142" s="208"/>
      <c r="L142" s="213"/>
      <c r="M142" s="214"/>
      <c r="N142" s="215"/>
      <c r="O142" s="215"/>
      <c r="P142" s="216">
        <f>SUM(P143:P146)</f>
        <v>0</v>
      </c>
      <c r="Q142" s="215"/>
      <c r="R142" s="216">
        <f>SUM(R143:R146)</f>
        <v>4.3224600000000004</v>
      </c>
      <c r="S142" s="215"/>
      <c r="T142" s="217">
        <f>SUM(T143:T146)</f>
        <v>0.78600000000000003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8" t="s">
        <v>80</v>
      </c>
      <c r="AT142" s="219" t="s">
        <v>72</v>
      </c>
      <c r="AU142" s="219" t="s">
        <v>80</v>
      </c>
      <c r="AY142" s="218" t="s">
        <v>138</v>
      </c>
      <c r="BK142" s="220">
        <f>SUM(BK143:BK146)</f>
        <v>0</v>
      </c>
    </row>
    <row r="143" s="2" customFormat="1" ht="24.15" customHeight="1">
      <c r="A143" s="35"/>
      <c r="B143" s="36"/>
      <c r="C143" s="223" t="s">
        <v>177</v>
      </c>
      <c r="D143" s="223" t="s">
        <v>141</v>
      </c>
      <c r="E143" s="224" t="s">
        <v>178</v>
      </c>
      <c r="F143" s="225" t="s">
        <v>179</v>
      </c>
      <c r="G143" s="226" t="s">
        <v>180</v>
      </c>
      <c r="H143" s="227">
        <v>6</v>
      </c>
      <c r="I143" s="228"/>
      <c r="J143" s="229">
        <f>ROUND(I143*H143,2)</f>
        <v>0</v>
      </c>
      <c r="K143" s="225" t="s">
        <v>145</v>
      </c>
      <c r="L143" s="41"/>
      <c r="M143" s="230" t="s">
        <v>1</v>
      </c>
      <c r="N143" s="231" t="s">
        <v>38</v>
      </c>
      <c r="O143" s="88"/>
      <c r="P143" s="232">
        <f>O143*H143</f>
        <v>0</v>
      </c>
      <c r="Q143" s="232">
        <v>0.11171</v>
      </c>
      <c r="R143" s="232">
        <f>Q143*H143</f>
        <v>0.67026000000000008</v>
      </c>
      <c r="S143" s="232">
        <v>0</v>
      </c>
      <c r="T143" s="23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4" t="s">
        <v>146</v>
      </c>
      <c r="AT143" s="234" t="s">
        <v>141</v>
      </c>
      <c r="AU143" s="234" t="s">
        <v>82</v>
      </c>
      <c r="AY143" s="14" t="s">
        <v>138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4" t="s">
        <v>80</v>
      </c>
      <c r="BK143" s="235">
        <f>ROUND(I143*H143,2)</f>
        <v>0</v>
      </c>
      <c r="BL143" s="14" t="s">
        <v>146</v>
      </c>
      <c r="BM143" s="234" t="s">
        <v>181</v>
      </c>
    </row>
    <row r="144" s="2" customFormat="1" ht="24.15" customHeight="1">
      <c r="A144" s="35"/>
      <c r="B144" s="36"/>
      <c r="C144" s="236" t="s">
        <v>182</v>
      </c>
      <c r="D144" s="236" t="s">
        <v>183</v>
      </c>
      <c r="E144" s="237" t="s">
        <v>184</v>
      </c>
      <c r="F144" s="238" t="s">
        <v>185</v>
      </c>
      <c r="G144" s="239" t="s">
        <v>180</v>
      </c>
      <c r="H144" s="240">
        <v>12</v>
      </c>
      <c r="I144" s="241"/>
      <c r="J144" s="242">
        <f>ROUND(I144*H144,2)</f>
        <v>0</v>
      </c>
      <c r="K144" s="238" t="s">
        <v>145</v>
      </c>
      <c r="L144" s="243"/>
      <c r="M144" s="244" t="s">
        <v>1</v>
      </c>
      <c r="N144" s="245" t="s">
        <v>38</v>
      </c>
      <c r="O144" s="88"/>
      <c r="P144" s="232">
        <f>O144*H144</f>
        <v>0</v>
      </c>
      <c r="Q144" s="232">
        <v>0.0060000000000000001</v>
      </c>
      <c r="R144" s="232">
        <f>Q144*H144</f>
        <v>0.072000000000000008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186</v>
      </c>
      <c r="AT144" s="234" t="s">
        <v>183</v>
      </c>
      <c r="AU144" s="234" t="s">
        <v>82</v>
      </c>
      <c r="AY144" s="14" t="s">
        <v>138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80</v>
      </c>
      <c r="BK144" s="235">
        <f>ROUND(I144*H144,2)</f>
        <v>0</v>
      </c>
      <c r="BL144" s="14" t="s">
        <v>146</v>
      </c>
      <c r="BM144" s="234" t="s">
        <v>187</v>
      </c>
    </row>
    <row r="145" s="2" customFormat="1" ht="33" customHeight="1">
      <c r="A145" s="35"/>
      <c r="B145" s="36"/>
      <c r="C145" s="223" t="s">
        <v>188</v>
      </c>
      <c r="D145" s="223" t="s">
        <v>141</v>
      </c>
      <c r="E145" s="224" t="s">
        <v>189</v>
      </c>
      <c r="F145" s="225" t="s">
        <v>190</v>
      </c>
      <c r="G145" s="226" t="s">
        <v>144</v>
      </c>
      <c r="H145" s="227">
        <v>30</v>
      </c>
      <c r="I145" s="228"/>
      <c r="J145" s="229">
        <f>ROUND(I145*H145,2)</f>
        <v>0</v>
      </c>
      <c r="K145" s="225" t="s">
        <v>145</v>
      </c>
      <c r="L145" s="41"/>
      <c r="M145" s="230" t="s">
        <v>1</v>
      </c>
      <c r="N145" s="231" t="s">
        <v>38</v>
      </c>
      <c r="O145" s="88"/>
      <c r="P145" s="232">
        <f>O145*H145</f>
        <v>0</v>
      </c>
      <c r="Q145" s="232">
        <v>0.11934</v>
      </c>
      <c r="R145" s="232">
        <f>Q145*H145</f>
        <v>3.5802</v>
      </c>
      <c r="S145" s="232">
        <v>0</v>
      </c>
      <c r="T145" s="23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4" t="s">
        <v>146</v>
      </c>
      <c r="AT145" s="234" t="s">
        <v>141</v>
      </c>
      <c r="AU145" s="234" t="s">
        <v>82</v>
      </c>
      <c r="AY145" s="14" t="s">
        <v>138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4" t="s">
        <v>80</v>
      </c>
      <c r="BK145" s="235">
        <f>ROUND(I145*H145,2)</f>
        <v>0</v>
      </c>
      <c r="BL145" s="14" t="s">
        <v>146</v>
      </c>
      <c r="BM145" s="234" t="s">
        <v>191</v>
      </c>
    </row>
    <row r="146" s="2" customFormat="1" ht="24.15" customHeight="1">
      <c r="A146" s="35"/>
      <c r="B146" s="36"/>
      <c r="C146" s="223" t="s">
        <v>186</v>
      </c>
      <c r="D146" s="223" t="s">
        <v>141</v>
      </c>
      <c r="E146" s="224" t="s">
        <v>192</v>
      </c>
      <c r="F146" s="225" t="s">
        <v>193</v>
      </c>
      <c r="G146" s="226" t="s">
        <v>180</v>
      </c>
      <c r="H146" s="227">
        <v>3</v>
      </c>
      <c r="I146" s="228"/>
      <c r="J146" s="229">
        <f>ROUND(I146*H146,2)</f>
        <v>0</v>
      </c>
      <c r="K146" s="225" t="s">
        <v>145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0.26200000000000001</v>
      </c>
      <c r="T146" s="233">
        <f>S146*H146</f>
        <v>0.78600000000000003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146</v>
      </c>
      <c r="AT146" s="234" t="s">
        <v>141</v>
      </c>
      <c r="AU146" s="234" t="s">
        <v>82</v>
      </c>
      <c r="AY146" s="14" t="s">
        <v>138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80</v>
      </c>
      <c r="BK146" s="235">
        <f>ROUND(I146*H146,2)</f>
        <v>0</v>
      </c>
      <c r="BL146" s="14" t="s">
        <v>146</v>
      </c>
      <c r="BM146" s="234" t="s">
        <v>194</v>
      </c>
    </row>
    <row r="147" s="12" customFormat="1" ht="25.92" customHeight="1">
      <c r="A147" s="12"/>
      <c r="B147" s="207"/>
      <c r="C147" s="208"/>
      <c r="D147" s="209" t="s">
        <v>72</v>
      </c>
      <c r="E147" s="210" t="s">
        <v>183</v>
      </c>
      <c r="F147" s="210" t="s">
        <v>195</v>
      </c>
      <c r="G147" s="208"/>
      <c r="H147" s="208"/>
      <c r="I147" s="211"/>
      <c r="J147" s="212">
        <f>BK147</f>
        <v>0</v>
      </c>
      <c r="K147" s="208"/>
      <c r="L147" s="213"/>
      <c r="M147" s="214"/>
      <c r="N147" s="215"/>
      <c r="O147" s="215"/>
      <c r="P147" s="216">
        <f>P148+P150</f>
        <v>0</v>
      </c>
      <c r="Q147" s="215"/>
      <c r="R147" s="216">
        <f>R148+R150</f>
        <v>139.46349800000002</v>
      </c>
      <c r="S147" s="215"/>
      <c r="T147" s="217">
        <f>T148+T150</f>
        <v>45.272000000000006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8" t="s">
        <v>149</v>
      </c>
      <c r="AT147" s="219" t="s">
        <v>72</v>
      </c>
      <c r="AU147" s="219" t="s">
        <v>73</v>
      </c>
      <c r="AY147" s="218" t="s">
        <v>138</v>
      </c>
      <c r="BK147" s="220">
        <f>BK148+BK150</f>
        <v>0</v>
      </c>
    </row>
    <row r="148" s="12" customFormat="1" ht="22.8" customHeight="1">
      <c r="A148" s="12"/>
      <c r="B148" s="207"/>
      <c r="C148" s="208"/>
      <c r="D148" s="209" t="s">
        <v>72</v>
      </c>
      <c r="E148" s="221" t="s">
        <v>196</v>
      </c>
      <c r="F148" s="221" t="s">
        <v>197</v>
      </c>
      <c r="G148" s="208"/>
      <c r="H148" s="208"/>
      <c r="I148" s="211"/>
      <c r="J148" s="22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149</v>
      </c>
      <c r="AT148" s="219" t="s">
        <v>72</v>
      </c>
      <c r="AU148" s="219" t="s">
        <v>80</v>
      </c>
      <c r="AY148" s="218" t="s">
        <v>138</v>
      </c>
      <c r="BK148" s="220">
        <f>BK149</f>
        <v>0</v>
      </c>
    </row>
    <row r="149" s="2" customFormat="1" ht="16.5" customHeight="1">
      <c r="A149" s="35"/>
      <c r="B149" s="36"/>
      <c r="C149" s="223" t="s">
        <v>175</v>
      </c>
      <c r="D149" s="223" t="s">
        <v>141</v>
      </c>
      <c r="E149" s="224" t="s">
        <v>198</v>
      </c>
      <c r="F149" s="225" t="s">
        <v>199</v>
      </c>
      <c r="G149" s="226" t="s">
        <v>180</v>
      </c>
      <c r="H149" s="227">
        <v>29</v>
      </c>
      <c r="I149" s="228"/>
      <c r="J149" s="229">
        <f>ROUND(I149*H149,2)</f>
        <v>0</v>
      </c>
      <c r="K149" s="225" t="s">
        <v>145</v>
      </c>
      <c r="L149" s="41"/>
      <c r="M149" s="230" t="s">
        <v>1</v>
      </c>
      <c r="N149" s="231" t="s">
        <v>38</v>
      </c>
      <c r="O149" s="88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4" t="s">
        <v>200</v>
      </c>
      <c r="AT149" s="234" t="s">
        <v>141</v>
      </c>
      <c r="AU149" s="234" t="s">
        <v>82</v>
      </c>
      <c r="AY149" s="14" t="s">
        <v>138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4" t="s">
        <v>80</v>
      </c>
      <c r="BK149" s="235">
        <f>ROUND(I149*H149,2)</f>
        <v>0</v>
      </c>
      <c r="BL149" s="14" t="s">
        <v>200</v>
      </c>
      <c r="BM149" s="234" t="s">
        <v>201</v>
      </c>
    </row>
    <row r="150" s="12" customFormat="1" ht="22.8" customHeight="1">
      <c r="A150" s="12"/>
      <c r="B150" s="207"/>
      <c r="C150" s="208"/>
      <c r="D150" s="209" t="s">
        <v>72</v>
      </c>
      <c r="E150" s="221" t="s">
        <v>202</v>
      </c>
      <c r="F150" s="221" t="s">
        <v>203</v>
      </c>
      <c r="G150" s="208"/>
      <c r="H150" s="208"/>
      <c r="I150" s="211"/>
      <c r="J150" s="222">
        <f>BK150</f>
        <v>0</v>
      </c>
      <c r="K150" s="208"/>
      <c r="L150" s="213"/>
      <c r="M150" s="214"/>
      <c r="N150" s="215"/>
      <c r="O150" s="215"/>
      <c r="P150" s="216">
        <f>SUM(P151:P192)</f>
        <v>0</v>
      </c>
      <c r="Q150" s="215"/>
      <c r="R150" s="216">
        <f>SUM(R151:R192)</f>
        <v>139.46349800000002</v>
      </c>
      <c r="S150" s="215"/>
      <c r="T150" s="217">
        <f>SUM(T151:T192)</f>
        <v>45.272000000000006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8" t="s">
        <v>149</v>
      </c>
      <c r="AT150" s="219" t="s">
        <v>72</v>
      </c>
      <c r="AU150" s="219" t="s">
        <v>80</v>
      </c>
      <c r="AY150" s="218" t="s">
        <v>138</v>
      </c>
      <c r="BK150" s="220">
        <f>SUM(BK151:BK192)</f>
        <v>0</v>
      </c>
    </row>
    <row r="151" s="2" customFormat="1" ht="24.15" customHeight="1">
      <c r="A151" s="35"/>
      <c r="B151" s="36"/>
      <c r="C151" s="223" t="s">
        <v>204</v>
      </c>
      <c r="D151" s="223" t="s">
        <v>141</v>
      </c>
      <c r="E151" s="224" t="s">
        <v>205</v>
      </c>
      <c r="F151" s="225" t="s">
        <v>206</v>
      </c>
      <c r="G151" s="226" t="s">
        <v>152</v>
      </c>
      <c r="H151" s="227">
        <v>185.75</v>
      </c>
      <c r="I151" s="228"/>
      <c r="J151" s="229">
        <f>ROUND(I151*H151,2)</f>
        <v>0</v>
      </c>
      <c r="K151" s="225" t="s">
        <v>145</v>
      </c>
      <c r="L151" s="41"/>
      <c r="M151" s="230" t="s">
        <v>1</v>
      </c>
      <c r="N151" s="231" t="s">
        <v>38</v>
      </c>
      <c r="O151" s="88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4" t="s">
        <v>200</v>
      </c>
      <c r="AT151" s="234" t="s">
        <v>141</v>
      </c>
      <c r="AU151" s="234" t="s">
        <v>82</v>
      </c>
      <c r="AY151" s="14" t="s">
        <v>138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4" t="s">
        <v>80</v>
      </c>
      <c r="BK151" s="235">
        <f>ROUND(I151*H151,2)</f>
        <v>0</v>
      </c>
      <c r="BL151" s="14" t="s">
        <v>200</v>
      </c>
      <c r="BM151" s="234" t="s">
        <v>207</v>
      </c>
    </row>
    <row r="152" s="2" customFormat="1" ht="24.15" customHeight="1">
      <c r="A152" s="35"/>
      <c r="B152" s="36"/>
      <c r="C152" s="223" t="s">
        <v>208</v>
      </c>
      <c r="D152" s="223" t="s">
        <v>141</v>
      </c>
      <c r="E152" s="224" t="s">
        <v>209</v>
      </c>
      <c r="F152" s="225" t="s">
        <v>210</v>
      </c>
      <c r="G152" s="226" t="s">
        <v>144</v>
      </c>
      <c r="H152" s="227">
        <v>216.09800000000001</v>
      </c>
      <c r="I152" s="228"/>
      <c r="J152" s="229">
        <f>ROUND(I152*H152,2)</f>
        <v>0</v>
      </c>
      <c r="K152" s="225" t="s">
        <v>145</v>
      </c>
      <c r="L152" s="41"/>
      <c r="M152" s="230" t="s">
        <v>1</v>
      </c>
      <c r="N152" s="231" t="s">
        <v>38</v>
      </c>
      <c r="O152" s="88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4" t="s">
        <v>200</v>
      </c>
      <c r="AT152" s="234" t="s">
        <v>141</v>
      </c>
      <c r="AU152" s="234" t="s">
        <v>82</v>
      </c>
      <c r="AY152" s="14" t="s">
        <v>138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4" t="s">
        <v>80</v>
      </c>
      <c r="BK152" s="235">
        <f>ROUND(I152*H152,2)</f>
        <v>0</v>
      </c>
      <c r="BL152" s="14" t="s">
        <v>200</v>
      </c>
      <c r="BM152" s="234" t="s">
        <v>211</v>
      </c>
    </row>
    <row r="153" s="2" customFormat="1" ht="44.25" customHeight="1">
      <c r="A153" s="35"/>
      <c r="B153" s="36"/>
      <c r="C153" s="223" t="s">
        <v>212</v>
      </c>
      <c r="D153" s="223" t="s">
        <v>141</v>
      </c>
      <c r="E153" s="224" t="s">
        <v>213</v>
      </c>
      <c r="F153" s="225" t="s">
        <v>214</v>
      </c>
      <c r="G153" s="226" t="s">
        <v>144</v>
      </c>
      <c r="H153" s="227">
        <v>88</v>
      </c>
      <c r="I153" s="228"/>
      <c r="J153" s="229">
        <f>ROUND(I153*H153,2)</f>
        <v>0</v>
      </c>
      <c r="K153" s="225" t="s">
        <v>145</v>
      </c>
      <c r="L153" s="41"/>
      <c r="M153" s="230" t="s">
        <v>1</v>
      </c>
      <c r="N153" s="231" t="s">
        <v>38</v>
      </c>
      <c r="O153" s="88"/>
      <c r="P153" s="232">
        <f>O153*H153</f>
        <v>0</v>
      </c>
      <c r="Q153" s="232">
        <v>0.0035999999999999999</v>
      </c>
      <c r="R153" s="232">
        <f>Q153*H153</f>
        <v>0.31679999999999997</v>
      </c>
      <c r="S153" s="232">
        <v>0</v>
      </c>
      <c r="T153" s="23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4" t="s">
        <v>200</v>
      </c>
      <c r="AT153" s="234" t="s">
        <v>141</v>
      </c>
      <c r="AU153" s="234" t="s">
        <v>82</v>
      </c>
      <c r="AY153" s="14" t="s">
        <v>138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4" t="s">
        <v>80</v>
      </c>
      <c r="BK153" s="235">
        <f>ROUND(I153*H153,2)</f>
        <v>0</v>
      </c>
      <c r="BL153" s="14" t="s">
        <v>200</v>
      </c>
      <c r="BM153" s="234" t="s">
        <v>215</v>
      </c>
    </row>
    <row r="154" s="2" customFormat="1" ht="16.5" customHeight="1">
      <c r="A154" s="35"/>
      <c r="B154" s="36"/>
      <c r="C154" s="236" t="s">
        <v>216</v>
      </c>
      <c r="D154" s="236" t="s">
        <v>183</v>
      </c>
      <c r="E154" s="237" t="s">
        <v>217</v>
      </c>
      <c r="F154" s="238" t="s">
        <v>218</v>
      </c>
      <c r="G154" s="239" t="s">
        <v>144</v>
      </c>
      <c r="H154" s="240">
        <v>88</v>
      </c>
      <c r="I154" s="241"/>
      <c r="J154" s="242">
        <f>ROUND(I154*H154,2)</f>
        <v>0</v>
      </c>
      <c r="K154" s="238" t="s">
        <v>145</v>
      </c>
      <c r="L154" s="243"/>
      <c r="M154" s="244" t="s">
        <v>1</v>
      </c>
      <c r="N154" s="245" t="s">
        <v>38</v>
      </c>
      <c r="O154" s="88"/>
      <c r="P154" s="232">
        <f>O154*H154</f>
        <v>0</v>
      </c>
      <c r="Q154" s="232">
        <v>0.0028500000000000001</v>
      </c>
      <c r="R154" s="232">
        <f>Q154*H154</f>
        <v>0.25080000000000002</v>
      </c>
      <c r="S154" s="232">
        <v>0</v>
      </c>
      <c r="T154" s="23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4" t="s">
        <v>219</v>
      </c>
      <c r="AT154" s="234" t="s">
        <v>183</v>
      </c>
      <c r="AU154" s="234" t="s">
        <v>82</v>
      </c>
      <c r="AY154" s="14" t="s">
        <v>138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4" t="s">
        <v>80</v>
      </c>
      <c r="BK154" s="235">
        <f>ROUND(I154*H154,2)</f>
        <v>0</v>
      </c>
      <c r="BL154" s="14" t="s">
        <v>200</v>
      </c>
      <c r="BM154" s="234" t="s">
        <v>220</v>
      </c>
    </row>
    <row r="155" s="2" customFormat="1" ht="24.15" customHeight="1">
      <c r="A155" s="35"/>
      <c r="B155" s="36"/>
      <c r="C155" s="223" t="s">
        <v>221</v>
      </c>
      <c r="D155" s="223" t="s">
        <v>141</v>
      </c>
      <c r="E155" s="224" t="s">
        <v>222</v>
      </c>
      <c r="F155" s="225" t="s">
        <v>223</v>
      </c>
      <c r="G155" s="226" t="s">
        <v>224</v>
      </c>
      <c r="H155" s="227">
        <v>3</v>
      </c>
      <c r="I155" s="228"/>
      <c r="J155" s="229">
        <f>ROUND(I155*H155,2)</f>
        <v>0</v>
      </c>
      <c r="K155" s="225" t="s">
        <v>145</v>
      </c>
      <c r="L155" s="41"/>
      <c r="M155" s="230" t="s">
        <v>1</v>
      </c>
      <c r="N155" s="231" t="s">
        <v>38</v>
      </c>
      <c r="O155" s="88"/>
      <c r="P155" s="232">
        <f>O155*H155</f>
        <v>0</v>
      </c>
      <c r="Q155" s="232">
        <v>0.0088000000000000005</v>
      </c>
      <c r="R155" s="232">
        <f>Q155*H155</f>
        <v>0.0264</v>
      </c>
      <c r="S155" s="232">
        <v>0</v>
      </c>
      <c r="T155" s="23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4" t="s">
        <v>200</v>
      </c>
      <c r="AT155" s="234" t="s">
        <v>141</v>
      </c>
      <c r="AU155" s="234" t="s">
        <v>82</v>
      </c>
      <c r="AY155" s="14" t="s">
        <v>138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4" t="s">
        <v>80</v>
      </c>
      <c r="BK155" s="235">
        <f>ROUND(I155*H155,2)</f>
        <v>0</v>
      </c>
      <c r="BL155" s="14" t="s">
        <v>200</v>
      </c>
      <c r="BM155" s="234" t="s">
        <v>225</v>
      </c>
    </row>
    <row r="156" s="2" customFormat="1">
      <c r="A156" s="35"/>
      <c r="B156" s="36"/>
      <c r="C156" s="37"/>
      <c r="D156" s="246" t="s">
        <v>226</v>
      </c>
      <c r="E156" s="37"/>
      <c r="F156" s="247" t="s">
        <v>227</v>
      </c>
      <c r="G156" s="37"/>
      <c r="H156" s="37"/>
      <c r="I156" s="248"/>
      <c r="J156" s="37"/>
      <c r="K156" s="37"/>
      <c r="L156" s="41"/>
      <c r="M156" s="249"/>
      <c r="N156" s="25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226</v>
      </c>
      <c r="AU156" s="14" t="s">
        <v>82</v>
      </c>
    </row>
    <row r="157" s="2" customFormat="1" ht="24.15" customHeight="1">
      <c r="A157" s="35"/>
      <c r="B157" s="36"/>
      <c r="C157" s="223" t="s">
        <v>228</v>
      </c>
      <c r="D157" s="223" t="s">
        <v>141</v>
      </c>
      <c r="E157" s="224" t="s">
        <v>229</v>
      </c>
      <c r="F157" s="225" t="s">
        <v>230</v>
      </c>
      <c r="G157" s="226" t="s">
        <v>144</v>
      </c>
      <c r="H157" s="227">
        <v>200</v>
      </c>
      <c r="I157" s="228"/>
      <c r="J157" s="229">
        <f>ROUND(I157*H157,2)</f>
        <v>0</v>
      </c>
      <c r="K157" s="225" t="s">
        <v>145</v>
      </c>
      <c r="L157" s="41"/>
      <c r="M157" s="230" t="s">
        <v>1</v>
      </c>
      <c r="N157" s="231" t="s">
        <v>38</v>
      </c>
      <c r="O157" s="88"/>
      <c r="P157" s="232">
        <f>O157*H157</f>
        <v>0</v>
      </c>
      <c r="Q157" s="232">
        <v>0.0019</v>
      </c>
      <c r="R157" s="232">
        <f>Q157*H157</f>
        <v>0.38</v>
      </c>
      <c r="S157" s="232">
        <v>0</v>
      </c>
      <c r="T157" s="23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4" t="s">
        <v>200</v>
      </c>
      <c r="AT157" s="234" t="s">
        <v>141</v>
      </c>
      <c r="AU157" s="234" t="s">
        <v>82</v>
      </c>
      <c r="AY157" s="14" t="s">
        <v>138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4" t="s">
        <v>80</v>
      </c>
      <c r="BK157" s="235">
        <f>ROUND(I157*H157,2)</f>
        <v>0</v>
      </c>
      <c r="BL157" s="14" t="s">
        <v>200</v>
      </c>
      <c r="BM157" s="234" t="s">
        <v>231</v>
      </c>
    </row>
    <row r="158" s="2" customFormat="1" ht="33" customHeight="1">
      <c r="A158" s="35"/>
      <c r="B158" s="36"/>
      <c r="C158" s="223" t="s">
        <v>232</v>
      </c>
      <c r="D158" s="223" t="s">
        <v>141</v>
      </c>
      <c r="E158" s="224" t="s">
        <v>233</v>
      </c>
      <c r="F158" s="225" t="s">
        <v>234</v>
      </c>
      <c r="G158" s="226" t="s">
        <v>152</v>
      </c>
      <c r="H158" s="227">
        <v>18.800000000000001</v>
      </c>
      <c r="I158" s="228"/>
      <c r="J158" s="229">
        <f>ROUND(I158*H158,2)</f>
        <v>0</v>
      </c>
      <c r="K158" s="225" t="s">
        <v>145</v>
      </c>
      <c r="L158" s="41"/>
      <c r="M158" s="230" t="s">
        <v>1</v>
      </c>
      <c r="N158" s="231" t="s">
        <v>38</v>
      </c>
      <c r="O158" s="88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4" t="s">
        <v>200</v>
      </c>
      <c r="AT158" s="234" t="s">
        <v>141</v>
      </c>
      <c r="AU158" s="234" t="s">
        <v>82</v>
      </c>
      <c r="AY158" s="14" t="s">
        <v>138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4" t="s">
        <v>80</v>
      </c>
      <c r="BK158" s="235">
        <f>ROUND(I158*H158,2)</f>
        <v>0</v>
      </c>
      <c r="BL158" s="14" t="s">
        <v>200</v>
      </c>
      <c r="BM158" s="234" t="s">
        <v>235</v>
      </c>
    </row>
    <row r="159" s="2" customFormat="1" ht="37.8" customHeight="1">
      <c r="A159" s="35"/>
      <c r="B159" s="36"/>
      <c r="C159" s="223" t="s">
        <v>236</v>
      </c>
      <c r="D159" s="223" t="s">
        <v>141</v>
      </c>
      <c r="E159" s="224" t="s">
        <v>237</v>
      </c>
      <c r="F159" s="225" t="s">
        <v>238</v>
      </c>
      <c r="G159" s="226" t="s">
        <v>152</v>
      </c>
      <c r="H159" s="227">
        <v>18.800000000000001</v>
      </c>
      <c r="I159" s="228"/>
      <c r="J159" s="229">
        <f>ROUND(I159*H159,2)</f>
        <v>0</v>
      </c>
      <c r="K159" s="225" t="s">
        <v>145</v>
      </c>
      <c r="L159" s="41"/>
      <c r="M159" s="230" t="s">
        <v>1</v>
      </c>
      <c r="N159" s="231" t="s">
        <v>38</v>
      </c>
      <c r="O159" s="88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4" t="s">
        <v>200</v>
      </c>
      <c r="AT159" s="234" t="s">
        <v>141</v>
      </c>
      <c r="AU159" s="234" t="s">
        <v>82</v>
      </c>
      <c r="AY159" s="14" t="s">
        <v>138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4" t="s">
        <v>80</v>
      </c>
      <c r="BK159" s="235">
        <f>ROUND(I159*H159,2)</f>
        <v>0</v>
      </c>
      <c r="BL159" s="14" t="s">
        <v>200</v>
      </c>
      <c r="BM159" s="234" t="s">
        <v>239</v>
      </c>
    </row>
    <row r="160" s="2" customFormat="1" ht="24.15" customHeight="1">
      <c r="A160" s="35"/>
      <c r="B160" s="36"/>
      <c r="C160" s="223" t="s">
        <v>240</v>
      </c>
      <c r="D160" s="223" t="s">
        <v>141</v>
      </c>
      <c r="E160" s="224" t="s">
        <v>241</v>
      </c>
      <c r="F160" s="225" t="s">
        <v>242</v>
      </c>
      <c r="G160" s="226" t="s">
        <v>243</v>
      </c>
      <c r="H160" s="227">
        <v>90.015000000000001</v>
      </c>
      <c r="I160" s="228"/>
      <c r="J160" s="229">
        <f>ROUND(I160*H160,2)</f>
        <v>0</v>
      </c>
      <c r="K160" s="225" t="s">
        <v>145</v>
      </c>
      <c r="L160" s="41"/>
      <c r="M160" s="230" t="s">
        <v>1</v>
      </c>
      <c r="N160" s="231" t="s">
        <v>38</v>
      </c>
      <c r="O160" s="88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4" t="s">
        <v>200</v>
      </c>
      <c r="AT160" s="234" t="s">
        <v>141</v>
      </c>
      <c r="AU160" s="234" t="s">
        <v>82</v>
      </c>
      <c r="AY160" s="14" t="s">
        <v>138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4" t="s">
        <v>80</v>
      </c>
      <c r="BK160" s="235">
        <f>ROUND(I160*H160,2)</f>
        <v>0</v>
      </c>
      <c r="BL160" s="14" t="s">
        <v>200</v>
      </c>
      <c r="BM160" s="234" t="s">
        <v>244</v>
      </c>
    </row>
    <row r="161" s="2" customFormat="1" ht="24.15" customHeight="1">
      <c r="A161" s="35"/>
      <c r="B161" s="36"/>
      <c r="C161" s="223" t="s">
        <v>245</v>
      </c>
      <c r="D161" s="223" t="s">
        <v>141</v>
      </c>
      <c r="E161" s="224" t="s">
        <v>246</v>
      </c>
      <c r="F161" s="225" t="s">
        <v>247</v>
      </c>
      <c r="G161" s="226" t="s">
        <v>152</v>
      </c>
      <c r="H161" s="227">
        <v>185.75</v>
      </c>
      <c r="I161" s="228"/>
      <c r="J161" s="229">
        <f>ROUND(I161*H161,2)</f>
        <v>0</v>
      </c>
      <c r="K161" s="225" t="s">
        <v>145</v>
      </c>
      <c r="L161" s="41"/>
      <c r="M161" s="230" t="s">
        <v>1</v>
      </c>
      <c r="N161" s="231" t="s">
        <v>38</v>
      </c>
      <c r="O161" s="88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4" t="s">
        <v>200</v>
      </c>
      <c r="AT161" s="234" t="s">
        <v>141</v>
      </c>
      <c r="AU161" s="234" t="s">
        <v>82</v>
      </c>
      <c r="AY161" s="14" t="s">
        <v>138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4" t="s">
        <v>80</v>
      </c>
      <c r="BK161" s="235">
        <f>ROUND(I161*H161,2)</f>
        <v>0</v>
      </c>
      <c r="BL161" s="14" t="s">
        <v>200</v>
      </c>
      <c r="BM161" s="234" t="s">
        <v>248</v>
      </c>
    </row>
    <row r="162" s="2" customFormat="1" ht="24.15" customHeight="1">
      <c r="A162" s="35"/>
      <c r="B162" s="36"/>
      <c r="C162" s="223" t="s">
        <v>249</v>
      </c>
      <c r="D162" s="223" t="s">
        <v>141</v>
      </c>
      <c r="E162" s="224" t="s">
        <v>250</v>
      </c>
      <c r="F162" s="225" t="s">
        <v>251</v>
      </c>
      <c r="G162" s="226" t="s">
        <v>144</v>
      </c>
      <c r="H162" s="227">
        <v>216.09800000000001</v>
      </c>
      <c r="I162" s="228"/>
      <c r="J162" s="229">
        <f>ROUND(I162*H162,2)</f>
        <v>0</v>
      </c>
      <c r="K162" s="225" t="s">
        <v>145</v>
      </c>
      <c r="L162" s="41"/>
      <c r="M162" s="230" t="s">
        <v>1</v>
      </c>
      <c r="N162" s="231" t="s">
        <v>38</v>
      </c>
      <c r="O162" s="88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4" t="s">
        <v>200</v>
      </c>
      <c r="AT162" s="234" t="s">
        <v>141</v>
      </c>
      <c r="AU162" s="234" t="s">
        <v>82</v>
      </c>
      <c r="AY162" s="14" t="s">
        <v>138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4" t="s">
        <v>80</v>
      </c>
      <c r="BK162" s="235">
        <f>ROUND(I162*H162,2)</f>
        <v>0</v>
      </c>
      <c r="BL162" s="14" t="s">
        <v>200</v>
      </c>
      <c r="BM162" s="234" t="s">
        <v>252</v>
      </c>
    </row>
    <row r="163" s="2" customFormat="1" ht="24.15" customHeight="1">
      <c r="A163" s="35"/>
      <c r="B163" s="36"/>
      <c r="C163" s="223" t="s">
        <v>253</v>
      </c>
      <c r="D163" s="223" t="s">
        <v>141</v>
      </c>
      <c r="E163" s="224" t="s">
        <v>254</v>
      </c>
      <c r="F163" s="225" t="s">
        <v>255</v>
      </c>
      <c r="G163" s="226" t="s">
        <v>144</v>
      </c>
      <c r="H163" s="227">
        <v>592.70000000000005</v>
      </c>
      <c r="I163" s="228"/>
      <c r="J163" s="229">
        <f>ROUND(I163*H163,2)</f>
        <v>0</v>
      </c>
      <c r="K163" s="225" t="s">
        <v>145</v>
      </c>
      <c r="L163" s="41"/>
      <c r="M163" s="230" t="s">
        <v>1</v>
      </c>
      <c r="N163" s="231" t="s">
        <v>38</v>
      </c>
      <c r="O163" s="88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4" t="s">
        <v>200</v>
      </c>
      <c r="AT163" s="234" t="s">
        <v>141</v>
      </c>
      <c r="AU163" s="234" t="s">
        <v>82</v>
      </c>
      <c r="AY163" s="14" t="s">
        <v>138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4" t="s">
        <v>80</v>
      </c>
      <c r="BK163" s="235">
        <f>ROUND(I163*H163,2)</f>
        <v>0</v>
      </c>
      <c r="BL163" s="14" t="s">
        <v>200</v>
      </c>
      <c r="BM163" s="234" t="s">
        <v>256</v>
      </c>
    </row>
    <row r="164" s="2" customFormat="1" ht="33" customHeight="1">
      <c r="A164" s="35"/>
      <c r="B164" s="36"/>
      <c r="C164" s="223" t="s">
        <v>257</v>
      </c>
      <c r="D164" s="223" t="s">
        <v>141</v>
      </c>
      <c r="E164" s="224" t="s">
        <v>258</v>
      </c>
      <c r="F164" s="225" t="s">
        <v>259</v>
      </c>
      <c r="G164" s="226" t="s">
        <v>164</v>
      </c>
      <c r="H164" s="227">
        <v>49</v>
      </c>
      <c r="I164" s="228"/>
      <c r="J164" s="229">
        <f>ROUND(I164*H164,2)</f>
        <v>0</v>
      </c>
      <c r="K164" s="225" t="s">
        <v>145</v>
      </c>
      <c r="L164" s="41"/>
      <c r="M164" s="230" t="s">
        <v>1</v>
      </c>
      <c r="N164" s="231" t="s">
        <v>38</v>
      </c>
      <c r="O164" s="88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4" t="s">
        <v>200</v>
      </c>
      <c r="AT164" s="234" t="s">
        <v>141</v>
      </c>
      <c r="AU164" s="234" t="s">
        <v>82</v>
      </c>
      <c r="AY164" s="14" t="s">
        <v>138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4" t="s">
        <v>80</v>
      </c>
      <c r="BK164" s="235">
        <f>ROUND(I164*H164,2)</f>
        <v>0</v>
      </c>
      <c r="BL164" s="14" t="s">
        <v>200</v>
      </c>
      <c r="BM164" s="234" t="s">
        <v>260</v>
      </c>
    </row>
    <row r="165" s="2" customFormat="1" ht="24.15" customHeight="1">
      <c r="A165" s="35"/>
      <c r="B165" s="36"/>
      <c r="C165" s="223" t="s">
        <v>261</v>
      </c>
      <c r="D165" s="223" t="s">
        <v>141</v>
      </c>
      <c r="E165" s="224" t="s">
        <v>262</v>
      </c>
      <c r="F165" s="225" t="s">
        <v>263</v>
      </c>
      <c r="G165" s="226" t="s">
        <v>164</v>
      </c>
      <c r="H165" s="227">
        <v>107</v>
      </c>
      <c r="I165" s="228"/>
      <c r="J165" s="229">
        <f>ROUND(I165*H165,2)</f>
        <v>0</v>
      </c>
      <c r="K165" s="225" t="s">
        <v>145</v>
      </c>
      <c r="L165" s="41"/>
      <c r="M165" s="230" t="s">
        <v>1</v>
      </c>
      <c r="N165" s="231" t="s">
        <v>38</v>
      </c>
      <c r="O165" s="88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4" t="s">
        <v>200</v>
      </c>
      <c r="AT165" s="234" t="s">
        <v>141</v>
      </c>
      <c r="AU165" s="234" t="s">
        <v>82</v>
      </c>
      <c r="AY165" s="14" t="s">
        <v>138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4" t="s">
        <v>80</v>
      </c>
      <c r="BK165" s="235">
        <f>ROUND(I165*H165,2)</f>
        <v>0</v>
      </c>
      <c r="BL165" s="14" t="s">
        <v>200</v>
      </c>
      <c r="BM165" s="234" t="s">
        <v>264</v>
      </c>
    </row>
    <row r="166" s="2" customFormat="1" ht="33" customHeight="1">
      <c r="A166" s="35"/>
      <c r="B166" s="36"/>
      <c r="C166" s="223" t="s">
        <v>265</v>
      </c>
      <c r="D166" s="223" t="s">
        <v>141</v>
      </c>
      <c r="E166" s="224" t="s">
        <v>266</v>
      </c>
      <c r="F166" s="225" t="s">
        <v>267</v>
      </c>
      <c r="G166" s="226" t="s">
        <v>164</v>
      </c>
      <c r="H166" s="227">
        <v>2</v>
      </c>
      <c r="I166" s="228"/>
      <c r="J166" s="229">
        <f>ROUND(I166*H166,2)</f>
        <v>0</v>
      </c>
      <c r="K166" s="225" t="s">
        <v>145</v>
      </c>
      <c r="L166" s="41"/>
      <c r="M166" s="230" t="s">
        <v>1</v>
      </c>
      <c r="N166" s="231" t="s">
        <v>38</v>
      </c>
      <c r="O166" s="88"/>
      <c r="P166" s="232">
        <f>O166*H166</f>
        <v>0</v>
      </c>
      <c r="Q166" s="232">
        <v>0</v>
      </c>
      <c r="R166" s="232">
        <f>Q166*H166</f>
        <v>0</v>
      </c>
      <c r="S166" s="232">
        <v>0</v>
      </c>
      <c r="T166" s="23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4" t="s">
        <v>200</v>
      </c>
      <c r="AT166" s="234" t="s">
        <v>141</v>
      </c>
      <c r="AU166" s="234" t="s">
        <v>82</v>
      </c>
      <c r="AY166" s="14" t="s">
        <v>138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4" t="s">
        <v>80</v>
      </c>
      <c r="BK166" s="235">
        <f>ROUND(I166*H166,2)</f>
        <v>0</v>
      </c>
      <c r="BL166" s="14" t="s">
        <v>200</v>
      </c>
      <c r="BM166" s="234" t="s">
        <v>268</v>
      </c>
    </row>
    <row r="167" s="2" customFormat="1" ht="37.8" customHeight="1">
      <c r="A167" s="35"/>
      <c r="B167" s="36"/>
      <c r="C167" s="223" t="s">
        <v>269</v>
      </c>
      <c r="D167" s="223" t="s">
        <v>141</v>
      </c>
      <c r="E167" s="224" t="s">
        <v>270</v>
      </c>
      <c r="F167" s="225" t="s">
        <v>271</v>
      </c>
      <c r="G167" s="226" t="s">
        <v>164</v>
      </c>
      <c r="H167" s="227">
        <v>107</v>
      </c>
      <c r="I167" s="228"/>
      <c r="J167" s="229">
        <f>ROUND(I167*H167,2)</f>
        <v>0</v>
      </c>
      <c r="K167" s="225" t="s">
        <v>145</v>
      </c>
      <c r="L167" s="41"/>
      <c r="M167" s="230" t="s">
        <v>1</v>
      </c>
      <c r="N167" s="231" t="s">
        <v>38</v>
      </c>
      <c r="O167" s="88"/>
      <c r="P167" s="232">
        <f>O167*H167</f>
        <v>0</v>
      </c>
      <c r="Q167" s="232">
        <v>0.20207</v>
      </c>
      <c r="R167" s="232">
        <f>Q167*H167</f>
        <v>21.621490000000001</v>
      </c>
      <c r="S167" s="232">
        <v>0</v>
      </c>
      <c r="T167" s="23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4" t="s">
        <v>200</v>
      </c>
      <c r="AT167" s="234" t="s">
        <v>141</v>
      </c>
      <c r="AU167" s="234" t="s">
        <v>82</v>
      </c>
      <c r="AY167" s="14" t="s">
        <v>138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4" t="s">
        <v>80</v>
      </c>
      <c r="BK167" s="235">
        <f>ROUND(I167*H167,2)</f>
        <v>0</v>
      </c>
      <c r="BL167" s="14" t="s">
        <v>200</v>
      </c>
      <c r="BM167" s="234" t="s">
        <v>272</v>
      </c>
    </row>
    <row r="168" s="2" customFormat="1" ht="37.8" customHeight="1">
      <c r="A168" s="35"/>
      <c r="B168" s="36"/>
      <c r="C168" s="223" t="s">
        <v>273</v>
      </c>
      <c r="D168" s="223" t="s">
        <v>141</v>
      </c>
      <c r="E168" s="224" t="s">
        <v>274</v>
      </c>
      <c r="F168" s="225" t="s">
        <v>275</v>
      </c>
      <c r="G168" s="226" t="s">
        <v>164</v>
      </c>
      <c r="H168" s="227">
        <v>2</v>
      </c>
      <c r="I168" s="228"/>
      <c r="J168" s="229">
        <f>ROUND(I168*H168,2)</f>
        <v>0</v>
      </c>
      <c r="K168" s="225" t="s">
        <v>145</v>
      </c>
      <c r="L168" s="41"/>
      <c r="M168" s="230" t="s">
        <v>1</v>
      </c>
      <c r="N168" s="231" t="s">
        <v>38</v>
      </c>
      <c r="O168" s="88"/>
      <c r="P168" s="232">
        <f>O168*H168</f>
        <v>0</v>
      </c>
      <c r="Q168" s="232">
        <v>0.084250000000000005</v>
      </c>
      <c r="R168" s="232">
        <f>Q168*H168</f>
        <v>0.16850000000000001</v>
      </c>
      <c r="S168" s="232">
        <v>0</v>
      </c>
      <c r="T168" s="23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4" t="s">
        <v>200</v>
      </c>
      <c r="AT168" s="234" t="s">
        <v>141</v>
      </c>
      <c r="AU168" s="234" t="s">
        <v>82</v>
      </c>
      <c r="AY168" s="14" t="s">
        <v>138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4" t="s">
        <v>80</v>
      </c>
      <c r="BK168" s="235">
        <f>ROUND(I168*H168,2)</f>
        <v>0</v>
      </c>
      <c r="BL168" s="14" t="s">
        <v>200</v>
      </c>
      <c r="BM168" s="234" t="s">
        <v>276</v>
      </c>
    </row>
    <row r="169" s="2" customFormat="1" ht="24.15" customHeight="1">
      <c r="A169" s="35"/>
      <c r="B169" s="36"/>
      <c r="C169" s="223" t="s">
        <v>277</v>
      </c>
      <c r="D169" s="223" t="s">
        <v>141</v>
      </c>
      <c r="E169" s="224" t="s">
        <v>278</v>
      </c>
      <c r="F169" s="225" t="s">
        <v>279</v>
      </c>
      <c r="G169" s="226" t="s">
        <v>164</v>
      </c>
      <c r="H169" s="227">
        <v>107</v>
      </c>
      <c r="I169" s="228"/>
      <c r="J169" s="229">
        <f>ROUND(I169*H169,2)</f>
        <v>0</v>
      </c>
      <c r="K169" s="225" t="s">
        <v>145</v>
      </c>
      <c r="L169" s="41"/>
      <c r="M169" s="230" t="s">
        <v>1</v>
      </c>
      <c r="N169" s="231" t="s">
        <v>38</v>
      </c>
      <c r="O169" s="88"/>
      <c r="P169" s="232">
        <f>O169*H169</f>
        <v>0</v>
      </c>
      <c r="Q169" s="232">
        <v>0</v>
      </c>
      <c r="R169" s="232">
        <f>Q169*H169</f>
        <v>0</v>
      </c>
      <c r="S169" s="232">
        <v>0.41699999999999998</v>
      </c>
      <c r="T169" s="233">
        <f>S169*H169</f>
        <v>44.619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4" t="s">
        <v>200</v>
      </c>
      <c r="AT169" s="234" t="s">
        <v>141</v>
      </c>
      <c r="AU169" s="234" t="s">
        <v>82</v>
      </c>
      <c r="AY169" s="14" t="s">
        <v>138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4" t="s">
        <v>80</v>
      </c>
      <c r="BK169" s="235">
        <f>ROUND(I169*H169,2)</f>
        <v>0</v>
      </c>
      <c r="BL169" s="14" t="s">
        <v>200</v>
      </c>
      <c r="BM169" s="234" t="s">
        <v>280</v>
      </c>
    </row>
    <row r="170" s="2" customFormat="1" ht="24.15" customHeight="1">
      <c r="A170" s="35"/>
      <c r="B170" s="36"/>
      <c r="C170" s="223" t="s">
        <v>281</v>
      </c>
      <c r="D170" s="223" t="s">
        <v>141</v>
      </c>
      <c r="E170" s="224" t="s">
        <v>282</v>
      </c>
      <c r="F170" s="225" t="s">
        <v>283</v>
      </c>
      <c r="G170" s="226" t="s">
        <v>164</v>
      </c>
      <c r="H170" s="227">
        <v>2</v>
      </c>
      <c r="I170" s="228"/>
      <c r="J170" s="229">
        <f>ROUND(I170*H170,2)</f>
        <v>0</v>
      </c>
      <c r="K170" s="225" t="s">
        <v>145</v>
      </c>
      <c r="L170" s="41"/>
      <c r="M170" s="230" t="s">
        <v>1</v>
      </c>
      <c r="N170" s="231" t="s">
        <v>38</v>
      </c>
      <c r="O170" s="88"/>
      <c r="P170" s="232">
        <f>O170*H170</f>
        <v>0</v>
      </c>
      <c r="Q170" s="232">
        <v>0</v>
      </c>
      <c r="R170" s="232">
        <f>Q170*H170</f>
        <v>0</v>
      </c>
      <c r="S170" s="232">
        <v>0.29499999999999998</v>
      </c>
      <c r="T170" s="233">
        <f>S170*H170</f>
        <v>0.58999999999999997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4" t="s">
        <v>200</v>
      </c>
      <c r="AT170" s="234" t="s">
        <v>141</v>
      </c>
      <c r="AU170" s="234" t="s">
        <v>82</v>
      </c>
      <c r="AY170" s="14" t="s">
        <v>138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4" t="s">
        <v>80</v>
      </c>
      <c r="BK170" s="235">
        <f>ROUND(I170*H170,2)</f>
        <v>0</v>
      </c>
      <c r="BL170" s="14" t="s">
        <v>200</v>
      </c>
      <c r="BM170" s="234" t="s">
        <v>284</v>
      </c>
    </row>
    <row r="171" s="2" customFormat="1" ht="24.15" customHeight="1">
      <c r="A171" s="35"/>
      <c r="B171" s="36"/>
      <c r="C171" s="223" t="s">
        <v>285</v>
      </c>
      <c r="D171" s="223" t="s">
        <v>141</v>
      </c>
      <c r="E171" s="224" t="s">
        <v>286</v>
      </c>
      <c r="F171" s="225" t="s">
        <v>287</v>
      </c>
      <c r="G171" s="226" t="s">
        <v>144</v>
      </c>
      <c r="H171" s="227">
        <v>12</v>
      </c>
      <c r="I171" s="228"/>
      <c r="J171" s="229">
        <f>ROUND(I171*H171,2)</f>
        <v>0</v>
      </c>
      <c r="K171" s="225" t="s">
        <v>145</v>
      </c>
      <c r="L171" s="41"/>
      <c r="M171" s="230" t="s">
        <v>1</v>
      </c>
      <c r="N171" s="231" t="s">
        <v>38</v>
      </c>
      <c r="O171" s="88"/>
      <c r="P171" s="232">
        <f>O171*H171</f>
        <v>0</v>
      </c>
      <c r="Q171" s="232">
        <v>3.0000000000000001E-05</v>
      </c>
      <c r="R171" s="232">
        <f>Q171*H171</f>
        <v>0.00036000000000000002</v>
      </c>
      <c r="S171" s="232">
        <v>0</v>
      </c>
      <c r="T171" s="23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4" t="s">
        <v>200</v>
      </c>
      <c r="AT171" s="234" t="s">
        <v>141</v>
      </c>
      <c r="AU171" s="234" t="s">
        <v>82</v>
      </c>
      <c r="AY171" s="14" t="s">
        <v>138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4" t="s">
        <v>80</v>
      </c>
      <c r="BK171" s="235">
        <f>ROUND(I171*H171,2)</f>
        <v>0</v>
      </c>
      <c r="BL171" s="14" t="s">
        <v>200</v>
      </c>
      <c r="BM171" s="234" t="s">
        <v>288</v>
      </c>
    </row>
    <row r="172" s="2" customFormat="1" ht="24.15" customHeight="1">
      <c r="A172" s="35"/>
      <c r="B172" s="36"/>
      <c r="C172" s="223" t="s">
        <v>289</v>
      </c>
      <c r="D172" s="223" t="s">
        <v>141</v>
      </c>
      <c r="E172" s="224" t="s">
        <v>290</v>
      </c>
      <c r="F172" s="225" t="s">
        <v>291</v>
      </c>
      <c r="G172" s="226" t="s">
        <v>144</v>
      </c>
      <c r="H172" s="227">
        <v>19</v>
      </c>
      <c r="I172" s="228"/>
      <c r="J172" s="229">
        <f>ROUND(I172*H172,2)</f>
        <v>0</v>
      </c>
      <c r="K172" s="225" t="s">
        <v>145</v>
      </c>
      <c r="L172" s="41"/>
      <c r="M172" s="230" t="s">
        <v>1</v>
      </c>
      <c r="N172" s="231" t="s">
        <v>38</v>
      </c>
      <c r="O172" s="88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4" t="s">
        <v>200</v>
      </c>
      <c r="AT172" s="234" t="s">
        <v>141</v>
      </c>
      <c r="AU172" s="234" t="s">
        <v>82</v>
      </c>
      <c r="AY172" s="14" t="s">
        <v>138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4" t="s">
        <v>80</v>
      </c>
      <c r="BK172" s="235">
        <f>ROUND(I172*H172,2)</f>
        <v>0</v>
      </c>
      <c r="BL172" s="14" t="s">
        <v>200</v>
      </c>
      <c r="BM172" s="234" t="s">
        <v>292</v>
      </c>
    </row>
    <row r="173" s="2" customFormat="1" ht="33" customHeight="1">
      <c r="A173" s="35"/>
      <c r="B173" s="36"/>
      <c r="C173" s="223" t="s">
        <v>293</v>
      </c>
      <c r="D173" s="223" t="s">
        <v>141</v>
      </c>
      <c r="E173" s="224" t="s">
        <v>294</v>
      </c>
      <c r="F173" s="225" t="s">
        <v>295</v>
      </c>
      <c r="G173" s="226" t="s">
        <v>144</v>
      </c>
      <c r="H173" s="227">
        <v>18</v>
      </c>
      <c r="I173" s="228"/>
      <c r="J173" s="229">
        <f>ROUND(I173*H173,2)</f>
        <v>0</v>
      </c>
      <c r="K173" s="225" t="s">
        <v>145</v>
      </c>
      <c r="L173" s="41"/>
      <c r="M173" s="230" t="s">
        <v>1</v>
      </c>
      <c r="N173" s="231" t="s">
        <v>38</v>
      </c>
      <c r="O173" s="88"/>
      <c r="P173" s="232">
        <f>O173*H173</f>
        <v>0</v>
      </c>
      <c r="Q173" s="232">
        <v>0</v>
      </c>
      <c r="R173" s="232">
        <f>Q173*H173</f>
        <v>0</v>
      </c>
      <c r="S173" s="232">
        <v>0.0035000000000000001</v>
      </c>
      <c r="T173" s="233">
        <f>S173*H173</f>
        <v>0.063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4" t="s">
        <v>200</v>
      </c>
      <c r="AT173" s="234" t="s">
        <v>141</v>
      </c>
      <c r="AU173" s="234" t="s">
        <v>82</v>
      </c>
      <c r="AY173" s="14" t="s">
        <v>138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4" t="s">
        <v>80</v>
      </c>
      <c r="BK173" s="235">
        <f>ROUND(I173*H173,2)</f>
        <v>0</v>
      </c>
      <c r="BL173" s="14" t="s">
        <v>200</v>
      </c>
      <c r="BM173" s="234" t="s">
        <v>296</v>
      </c>
    </row>
    <row r="174" s="2" customFormat="1" ht="37.8" customHeight="1">
      <c r="A174" s="35"/>
      <c r="B174" s="36"/>
      <c r="C174" s="223" t="s">
        <v>297</v>
      </c>
      <c r="D174" s="223" t="s">
        <v>141</v>
      </c>
      <c r="E174" s="224" t="s">
        <v>298</v>
      </c>
      <c r="F174" s="225" t="s">
        <v>299</v>
      </c>
      <c r="G174" s="226" t="s">
        <v>152</v>
      </c>
      <c r="H174" s="227">
        <v>0.45000000000000001</v>
      </c>
      <c r="I174" s="228"/>
      <c r="J174" s="229">
        <f>ROUND(I174*H174,2)</f>
        <v>0</v>
      </c>
      <c r="K174" s="225" t="s">
        <v>145</v>
      </c>
      <c r="L174" s="41"/>
      <c r="M174" s="230" t="s">
        <v>1</v>
      </c>
      <c r="N174" s="231" t="s">
        <v>38</v>
      </c>
      <c r="O174" s="88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4" t="s">
        <v>146</v>
      </c>
      <c r="AT174" s="234" t="s">
        <v>141</v>
      </c>
      <c r="AU174" s="234" t="s">
        <v>82</v>
      </c>
      <c r="AY174" s="14" t="s">
        <v>138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4" t="s">
        <v>80</v>
      </c>
      <c r="BK174" s="235">
        <f>ROUND(I174*H174,2)</f>
        <v>0</v>
      </c>
      <c r="BL174" s="14" t="s">
        <v>146</v>
      </c>
      <c r="BM174" s="234" t="s">
        <v>300</v>
      </c>
    </row>
    <row r="175" s="2" customFormat="1" ht="16.5" customHeight="1">
      <c r="A175" s="35"/>
      <c r="B175" s="36"/>
      <c r="C175" s="236" t="s">
        <v>301</v>
      </c>
      <c r="D175" s="236" t="s">
        <v>183</v>
      </c>
      <c r="E175" s="237" t="s">
        <v>302</v>
      </c>
      <c r="F175" s="238" t="s">
        <v>303</v>
      </c>
      <c r="G175" s="239" t="s">
        <v>243</v>
      </c>
      <c r="H175" s="240">
        <v>29.925000000000001</v>
      </c>
      <c r="I175" s="241"/>
      <c r="J175" s="242">
        <f>ROUND(I175*H175,2)</f>
        <v>0</v>
      </c>
      <c r="K175" s="238" t="s">
        <v>145</v>
      </c>
      <c r="L175" s="243"/>
      <c r="M175" s="244" t="s">
        <v>1</v>
      </c>
      <c r="N175" s="245" t="s">
        <v>38</v>
      </c>
      <c r="O175" s="88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4" t="s">
        <v>186</v>
      </c>
      <c r="AT175" s="234" t="s">
        <v>183</v>
      </c>
      <c r="AU175" s="234" t="s">
        <v>82</v>
      </c>
      <c r="AY175" s="14" t="s">
        <v>138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4" t="s">
        <v>80</v>
      </c>
      <c r="BK175" s="235">
        <f>ROUND(I175*H175,2)</f>
        <v>0</v>
      </c>
      <c r="BL175" s="14" t="s">
        <v>146</v>
      </c>
      <c r="BM175" s="234" t="s">
        <v>304</v>
      </c>
    </row>
    <row r="176" s="2" customFormat="1" ht="24.15" customHeight="1">
      <c r="A176" s="35"/>
      <c r="B176" s="36"/>
      <c r="C176" s="223" t="s">
        <v>7</v>
      </c>
      <c r="D176" s="223" t="s">
        <v>141</v>
      </c>
      <c r="E176" s="224" t="s">
        <v>305</v>
      </c>
      <c r="F176" s="225" t="s">
        <v>306</v>
      </c>
      <c r="G176" s="226" t="s">
        <v>180</v>
      </c>
      <c r="H176" s="227">
        <v>3</v>
      </c>
      <c r="I176" s="228"/>
      <c r="J176" s="229">
        <f>ROUND(I176*H176,2)</f>
        <v>0</v>
      </c>
      <c r="K176" s="225" t="s">
        <v>145</v>
      </c>
      <c r="L176" s="41"/>
      <c r="M176" s="230" t="s">
        <v>1</v>
      </c>
      <c r="N176" s="231" t="s">
        <v>38</v>
      </c>
      <c r="O176" s="88"/>
      <c r="P176" s="232">
        <f>O176*H176</f>
        <v>0</v>
      </c>
      <c r="Q176" s="232">
        <v>0.0038</v>
      </c>
      <c r="R176" s="232">
        <f>Q176*H176</f>
        <v>0.0114</v>
      </c>
      <c r="S176" s="232">
        <v>0</v>
      </c>
      <c r="T176" s="23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4" t="s">
        <v>200</v>
      </c>
      <c r="AT176" s="234" t="s">
        <v>141</v>
      </c>
      <c r="AU176" s="234" t="s">
        <v>82</v>
      </c>
      <c r="AY176" s="14" t="s">
        <v>138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4" t="s">
        <v>80</v>
      </c>
      <c r="BK176" s="235">
        <f>ROUND(I176*H176,2)</f>
        <v>0</v>
      </c>
      <c r="BL176" s="14" t="s">
        <v>200</v>
      </c>
      <c r="BM176" s="234" t="s">
        <v>307</v>
      </c>
    </row>
    <row r="177" s="2" customFormat="1" ht="21.75" customHeight="1">
      <c r="A177" s="35"/>
      <c r="B177" s="36"/>
      <c r="C177" s="223" t="s">
        <v>308</v>
      </c>
      <c r="D177" s="223" t="s">
        <v>141</v>
      </c>
      <c r="E177" s="224" t="s">
        <v>309</v>
      </c>
      <c r="F177" s="225" t="s">
        <v>310</v>
      </c>
      <c r="G177" s="226" t="s">
        <v>180</v>
      </c>
      <c r="H177" s="227">
        <v>12</v>
      </c>
      <c r="I177" s="228"/>
      <c r="J177" s="229">
        <f>ROUND(I177*H177,2)</f>
        <v>0</v>
      </c>
      <c r="K177" s="225" t="s">
        <v>145</v>
      </c>
      <c r="L177" s="41"/>
      <c r="M177" s="230" t="s">
        <v>1</v>
      </c>
      <c r="N177" s="231" t="s">
        <v>38</v>
      </c>
      <c r="O177" s="88"/>
      <c r="P177" s="232">
        <f>O177*H177</f>
        <v>0</v>
      </c>
      <c r="Q177" s="232">
        <v>0.0076</v>
      </c>
      <c r="R177" s="232">
        <f>Q177*H177</f>
        <v>0.091200000000000003</v>
      </c>
      <c r="S177" s="232">
        <v>0</v>
      </c>
      <c r="T177" s="23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4" t="s">
        <v>200</v>
      </c>
      <c r="AT177" s="234" t="s">
        <v>141</v>
      </c>
      <c r="AU177" s="234" t="s">
        <v>82</v>
      </c>
      <c r="AY177" s="14" t="s">
        <v>138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4" t="s">
        <v>80</v>
      </c>
      <c r="BK177" s="235">
        <f>ROUND(I177*H177,2)</f>
        <v>0</v>
      </c>
      <c r="BL177" s="14" t="s">
        <v>200</v>
      </c>
      <c r="BM177" s="234" t="s">
        <v>311</v>
      </c>
    </row>
    <row r="178" s="2" customFormat="1" ht="24.15" customHeight="1">
      <c r="A178" s="35"/>
      <c r="B178" s="36"/>
      <c r="C178" s="223" t="s">
        <v>312</v>
      </c>
      <c r="D178" s="223" t="s">
        <v>141</v>
      </c>
      <c r="E178" s="224" t="s">
        <v>313</v>
      </c>
      <c r="F178" s="225" t="s">
        <v>230</v>
      </c>
      <c r="G178" s="226" t="s">
        <v>144</v>
      </c>
      <c r="H178" s="227">
        <v>96</v>
      </c>
      <c r="I178" s="228"/>
      <c r="J178" s="229">
        <f>ROUND(I178*H178,2)</f>
        <v>0</v>
      </c>
      <c r="K178" s="225" t="s">
        <v>145</v>
      </c>
      <c r="L178" s="41"/>
      <c r="M178" s="230" t="s">
        <v>1</v>
      </c>
      <c r="N178" s="231" t="s">
        <v>38</v>
      </c>
      <c r="O178" s="88"/>
      <c r="P178" s="232">
        <f>O178*H178</f>
        <v>0</v>
      </c>
      <c r="Q178" s="232">
        <v>0.0019</v>
      </c>
      <c r="R178" s="232">
        <f>Q178*H178</f>
        <v>0.18240000000000001</v>
      </c>
      <c r="S178" s="232">
        <v>0</v>
      </c>
      <c r="T178" s="23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4" t="s">
        <v>200</v>
      </c>
      <c r="AT178" s="234" t="s">
        <v>141</v>
      </c>
      <c r="AU178" s="234" t="s">
        <v>82</v>
      </c>
      <c r="AY178" s="14" t="s">
        <v>138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4" t="s">
        <v>80</v>
      </c>
      <c r="BK178" s="235">
        <f>ROUND(I178*H178,2)</f>
        <v>0</v>
      </c>
      <c r="BL178" s="14" t="s">
        <v>200</v>
      </c>
      <c r="BM178" s="234" t="s">
        <v>314</v>
      </c>
    </row>
    <row r="179" s="2" customFormat="1" ht="16.5" customHeight="1">
      <c r="A179" s="35"/>
      <c r="B179" s="36"/>
      <c r="C179" s="223" t="s">
        <v>315</v>
      </c>
      <c r="D179" s="223" t="s">
        <v>141</v>
      </c>
      <c r="E179" s="224" t="s">
        <v>316</v>
      </c>
      <c r="F179" s="225" t="s">
        <v>317</v>
      </c>
      <c r="G179" s="226" t="s">
        <v>164</v>
      </c>
      <c r="H179" s="227">
        <v>64</v>
      </c>
      <c r="I179" s="228"/>
      <c r="J179" s="229">
        <f>ROUND(I179*H179,2)</f>
        <v>0</v>
      </c>
      <c r="K179" s="225" t="s">
        <v>145</v>
      </c>
      <c r="L179" s="41"/>
      <c r="M179" s="230" t="s">
        <v>1</v>
      </c>
      <c r="N179" s="231" t="s">
        <v>38</v>
      </c>
      <c r="O179" s="88"/>
      <c r="P179" s="232">
        <f>O179*H179</f>
        <v>0</v>
      </c>
      <c r="Q179" s="232">
        <v>3.0000000000000001E-05</v>
      </c>
      <c r="R179" s="232">
        <f>Q179*H179</f>
        <v>0.0019200000000000001</v>
      </c>
      <c r="S179" s="232">
        <v>0</v>
      </c>
      <c r="T179" s="23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4" t="s">
        <v>200</v>
      </c>
      <c r="AT179" s="234" t="s">
        <v>141</v>
      </c>
      <c r="AU179" s="234" t="s">
        <v>82</v>
      </c>
      <c r="AY179" s="14" t="s">
        <v>138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4" t="s">
        <v>80</v>
      </c>
      <c r="BK179" s="235">
        <f>ROUND(I179*H179,2)</f>
        <v>0</v>
      </c>
      <c r="BL179" s="14" t="s">
        <v>200</v>
      </c>
      <c r="BM179" s="234" t="s">
        <v>318</v>
      </c>
    </row>
    <row r="180" s="2" customFormat="1" ht="16.5" customHeight="1">
      <c r="A180" s="35"/>
      <c r="B180" s="36"/>
      <c r="C180" s="236" t="s">
        <v>319</v>
      </c>
      <c r="D180" s="236" t="s">
        <v>183</v>
      </c>
      <c r="E180" s="237" t="s">
        <v>320</v>
      </c>
      <c r="F180" s="238" t="s">
        <v>321</v>
      </c>
      <c r="G180" s="239" t="s">
        <v>243</v>
      </c>
      <c r="H180" s="240">
        <v>21.773</v>
      </c>
      <c r="I180" s="241"/>
      <c r="J180" s="242">
        <f>ROUND(I180*H180,2)</f>
        <v>0</v>
      </c>
      <c r="K180" s="238" t="s">
        <v>145</v>
      </c>
      <c r="L180" s="243"/>
      <c r="M180" s="244" t="s">
        <v>1</v>
      </c>
      <c r="N180" s="245" t="s">
        <v>38</v>
      </c>
      <c r="O180" s="88"/>
      <c r="P180" s="232">
        <f>O180*H180</f>
        <v>0</v>
      </c>
      <c r="Q180" s="232">
        <v>1</v>
      </c>
      <c r="R180" s="232">
        <f>Q180*H180</f>
        <v>21.773</v>
      </c>
      <c r="S180" s="232">
        <v>0</v>
      </c>
      <c r="T180" s="23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4" t="s">
        <v>219</v>
      </c>
      <c r="AT180" s="234" t="s">
        <v>183</v>
      </c>
      <c r="AU180" s="234" t="s">
        <v>82</v>
      </c>
      <c r="AY180" s="14" t="s">
        <v>138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4" t="s">
        <v>80</v>
      </c>
      <c r="BK180" s="235">
        <f>ROUND(I180*H180,2)</f>
        <v>0</v>
      </c>
      <c r="BL180" s="14" t="s">
        <v>200</v>
      </c>
      <c r="BM180" s="234" t="s">
        <v>322</v>
      </c>
    </row>
    <row r="181" s="2" customFormat="1" ht="21.75" customHeight="1">
      <c r="A181" s="35"/>
      <c r="B181" s="36"/>
      <c r="C181" s="236" t="s">
        <v>323</v>
      </c>
      <c r="D181" s="236" t="s">
        <v>183</v>
      </c>
      <c r="E181" s="237" t="s">
        <v>324</v>
      </c>
      <c r="F181" s="238" t="s">
        <v>325</v>
      </c>
      <c r="G181" s="239" t="s">
        <v>243</v>
      </c>
      <c r="H181" s="240">
        <v>9.4000000000000004</v>
      </c>
      <c r="I181" s="241"/>
      <c r="J181" s="242">
        <f>ROUND(I181*H181,2)</f>
        <v>0</v>
      </c>
      <c r="K181" s="238" t="s">
        <v>145</v>
      </c>
      <c r="L181" s="243"/>
      <c r="M181" s="244" t="s">
        <v>1</v>
      </c>
      <c r="N181" s="245" t="s">
        <v>38</v>
      </c>
      <c r="O181" s="88"/>
      <c r="P181" s="232">
        <f>O181*H181</f>
        <v>0</v>
      </c>
      <c r="Q181" s="232">
        <v>1</v>
      </c>
      <c r="R181" s="232">
        <f>Q181*H181</f>
        <v>9.4000000000000004</v>
      </c>
      <c r="S181" s="232">
        <v>0</v>
      </c>
      <c r="T181" s="23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4" t="s">
        <v>219</v>
      </c>
      <c r="AT181" s="234" t="s">
        <v>183</v>
      </c>
      <c r="AU181" s="234" t="s">
        <v>82</v>
      </c>
      <c r="AY181" s="14" t="s">
        <v>138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4" t="s">
        <v>80</v>
      </c>
      <c r="BK181" s="235">
        <f>ROUND(I181*H181,2)</f>
        <v>0</v>
      </c>
      <c r="BL181" s="14" t="s">
        <v>200</v>
      </c>
      <c r="BM181" s="234" t="s">
        <v>326</v>
      </c>
    </row>
    <row r="182" s="2" customFormat="1" ht="24.15" customHeight="1">
      <c r="A182" s="35"/>
      <c r="B182" s="36"/>
      <c r="C182" s="223" t="s">
        <v>327</v>
      </c>
      <c r="D182" s="223" t="s">
        <v>141</v>
      </c>
      <c r="E182" s="224" t="s">
        <v>328</v>
      </c>
      <c r="F182" s="225" t="s">
        <v>329</v>
      </c>
      <c r="G182" s="226" t="s">
        <v>164</v>
      </c>
      <c r="H182" s="227">
        <v>5</v>
      </c>
      <c r="I182" s="228"/>
      <c r="J182" s="229">
        <f>ROUND(I182*H182,2)</f>
        <v>0</v>
      </c>
      <c r="K182" s="225" t="s">
        <v>145</v>
      </c>
      <c r="L182" s="41"/>
      <c r="M182" s="230" t="s">
        <v>1</v>
      </c>
      <c r="N182" s="231" t="s">
        <v>38</v>
      </c>
      <c r="O182" s="88"/>
      <c r="P182" s="232">
        <f>O182*H182</f>
        <v>0</v>
      </c>
      <c r="Q182" s="232">
        <v>0.038899999999999997</v>
      </c>
      <c r="R182" s="232">
        <f>Q182*H182</f>
        <v>0.19449999999999998</v>
      </c>
      <c r="S182" s="232">
        <v>0</v>
      </c>
      <c r="T182" s="23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4" t="s">
        <v>200</v>
      </c>
      <c r="AT182" s="234" t="s">
        <v>141</v>
      </c>
      <c r="AU182" s="234" t="s">
        <v>82</v>
      </c>
      <c r="AY182" s="14" t="s">
        <v>138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4" t="s">
        <v>80</v>
      </c>
      <c r="BK182" s="235">
        <f>ROUND(I182*H182,2)</f>
        <v>0</v>
      </c>
      <c r="BL182" s="14" t="s">
        <v>200</v>
      </c>
      <c r="BM182" s="234" t="s">
        <v>330</v>
      </c>
    </row>
    <row r="183" s="2" customFormat="1" ht="16.5" customHeight="1">
      <c r="A183" s="35"/>
      <c r="B183" s="36"/>
      <c r="C183" s="223" t="s">
        <v>331</v>
      </c>
      <c r="D183" s="223" t="s">
        <v>141</v>
      </c>
      <c r="E183" s="224" t="s">
        <v>332</v>
      </c>
      <c r="F183" s="225" t="s">
        <v>333</v>
      </c>
      <c r="G183" s="226" t="s">
        <v>334</v>
      </c>
      <c r="H183" s="227">
        <v>12</v>
      </c>
      <c r="I183" s="228"/>
      <c r="J183" s="229">
        <f>ROUND(I183*H183,2)</f>
        <v>0</v>
      </c>
      <c r="K183" s="225" t="s">
        <v>145</v>
      </c>
      <c r="L183" s="41"/>
      <c r="M183" s="230" t="s">
        <v>1</v>
      </c>
      <c r="N183" s="231" t="s">
        <v>38</v>
      </c>
      <c r="O183" s="88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4" t="s">
        <v>200</v>
      </c>
      <c r="AT183" s="234" t="s">
        <v>141</v>
      </c>
      <c r="AU183" s="234" t="s">
        <v>82</v>
      </c>
      <c r="AY183" s="14" t="s">
        <v>138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4" t="s">
        <v>80</v>
      </c>
      <c r="BK183" s="235">
        <f>ROUND(I183*H183,2)</f>
        <v>0</v>
      </c>
      <c r="BL183" s="14" t="s">
        <v>200</v>
      </c>
      <c r="BM183" s="234" t="s">
        <v>335</v>
      </c>
    </row>
    <row r="184" s="2" customFormat="1" ht="21.75" customHeight="1">
      <c r="A184" s="35"/>
      <c r="B184" s="36"/>
      <c r="C184" s="236" t="s">
        <v>336</v>
      </c>
      <c r="D184" s="236" t="s">
        <v>183</v>
      </c>
      <c r="E184" s="237" t="s">
        <v>337</v>
      </c>
      <c r="F184" s="238" t="s">
        <v>338</v>
      </c>
      <c r="G184" s="239" t="s">
        <v>339</v>
      </c>
      <c r="H184" s="240">
        <v>10</v>
      </c>
      <c r="I184" s="241"/>
      <c r="J184" s="242">
        <f>ROUND(I184*H184,2)</f>
        <v>0</v>
      </c>
      <c r="K184" s="238" t="s">
        <v>145</v>
      </c>
      <c r="L184" s="243"/>
      <c r="M184" s="244" t="s">
        <v>1</v>
      </c>
      <c r="N184" s="245" t="s">
        <v>38</v>
      </c>
      <c r="O184" s="88"/>
      <c r="P184" s="232">
        <f>O184*H184</f>
        <v>0</v>
      </c>
      <c r="Q184" s="232">
        <v>0.001</v>
      </c>
      <c r="R184" s="232">
        <f>Q184*H184</f>
        <v>0.01</v>
      </c>
      <c r="S184" s="232">
        <v>0</v>
      </c>
      <c r="T184" s="23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4" t="s">
        <v>219</v>
      </c>
      <c r="AT184" s="234" t="s">
        <v>183</v>
      </c>
      <c r="AU184" s="234" t="s">
        <v>82</v>
      </c>
      <c r="AY184" s="14" t="s">
        <v>138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4" t="s">
        <v>80</v>
      </c>
      <c r="BK184" s="235">
        <f>ROUND(I184*H184,2)</f>
        <v>0</v>
      </c>
      <c r="BL184" s="14" t="s">
        <v>200</v>
      </c>
      <c r="BM184" s="234" t="s">
        <v>340</v>
      </c>
    </row>
    <row r="185" s="2" customFormat="1" ht="24.15" customHeight="1">
      <c r="A185" s="35"/>
      <c r="B185" s="36"/>
      <c r="C185" s="236" t="s">
        <v>341</v>
      </c>
      <c r="D185" s="236" t="s">
        <v>183</v>
      </c>
      <c r="E185" s="237" t="s">
        <v>342</v>
      </c>
      <c r="F185" s="238" t="s">
        <v>343</v>
      </c>
      <c r="G185" s="239" t="s">
        <v>344</v>
      </c>
      <c r="H185" s="240">
        <v>1</v>
      </c>
      <c r="I185" s="241"/>
      <c r="J185" s="242">
        <f>ROUND(I185*H185,2)</f>
        <v>0</v>
      </c>
      <c r="K185" s="238" t="s">
        <v>145</v>
      </c>
      <c r="L185" s="243"/>
      <c r="M185" s="244" t="s">
        <v>1</v>
      </c>
      <c r="N185" s="245" t="s">
        <v>38</v>
      </c>
      <c r="O185" s="88"/>
      <c r="P185" s="232">
        <f>O185*H185</f>
        <v>0</v>
      </c>
      <c r="Q185" s="232">
        <v>0.001</v>
      </c>
      <c r="R185" s="232">
        <f>Q185*H185</f>
        <v>0.001</v>
      </c>
      <c r="S185" s="232">
        <v>0</v>
      </c>
      <c r="T185" s="23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4" t="s">
        <v>219</v>
      </c>
      <c r="AT185" s="234" t="s">
        <v>183</v>
      </c>
      <c r="AU185" s="234" t="s">
        <v>82</v>
      </c>
      <c r="AY185" s="14" t="s">
        <v>138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4" t="s">
        <v>80</v>
      </c>
      <c r="BK185" s="235">
        <f>ROUND(I185*H185,2)</f>
        <v>0</v>
      </c>
      <c r="BL185" s="14" t="s">
        <v>200</v>
      </c>
      <c r="BM185" s="234" t="s">
        <v>345</v>
      </c>
    </row>
    <row r="186" s="2" customFormat="1" ht="16.5" customHeight="1">
      <c r="A186" s="35"/>
      <c r="B186" s="36"/>
      <c r="C186" s="236" t="s">
        <v>346</v>
      </c>
      <c r="D186" s="236" t="s">
        <v>183</v>
      </c>
      <c r="E186" s="237" t="s">
        <v>347</v>
      </c>
      <c r="F186" s="238" t="s">
        <v>348</v>
      </c>
      <c r="G186" s="239" t="s">
        <v>344</v>
      </c>
      <c r="H186" s="240">
        <v>1</v>
      </c>
      <c r="I186" s="241"/>
      <c r="J186" s="242">
        <f>ROUND(I186*H186,2)</f>
        <v>0</v>
      </c>
      <c r="K186" s="238" t="s">
        <v>145</v>
      </c>
      <c r="L186" s="243"/>
      <c r="M186" s="244" t="s">
        <v>1</v>
      </c>
      <c r="N186" s="245" t="s">
        <v>38</v>
      </c>
      <c r="O186" s="88"/>
      <c r="P186" s="232">
        <f>O186*H186</f>
        <v>0</v>
      </c>
      <c r="Q186" s="232">
        <v>0.00095</v>
      </c>
      <c r="R186" s="232">
        <f>Q186*H186</f>
        <v>0.00095</v>
      </c>
      <c r="S186" s="232">
        <v>0</v>
      </c>
      <c r="T186" s="23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4" t="s">
        <v>219</v>
      </c>
      <c r="AT186" s="234" t="s">
        <v>183</v>
      </c>
      <c r="AU186" s="234" t="s">
        <v>82</v>
      </c>
      <c r="AY186" s="14" t="s">
        <v>138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4" t="s">
        <v>80</v>
      </c>
      <c r="BK186" s="235">
        <f>ROUND(I186*H186,2)</f>
        <v>0</v>
      </c>
      <c r="BL186" s="14" t="s">
        <v>200</v>
      </c>
      <c r="BM186" s="234" t="s">
        <v>349</v>
      </c>
    </row>
    <row r="187" s="2" customFormat="1" ht="24.15" customHeight="1">
      <c r="A187" s="35"/>
      <c r="B187" s="36"/>
      <c r="C187" s="223" t="s">
        <v>350</v>
      </c>
      <c r="D187" s="223" t="s">
        <v>141</v>
      </c>
      <c r="E187" s="224" t="s">
        <v>351</v>
      </c>
      <c r="F187" s="225" t="s">
        <v>352</v>
      </c>
      <c r="G187" s="226" t="s">
        <v>152</v>
      </c>
      <c r="H187" s="227">
        <v>7</v>
      </c>
      <c r="I187" s="228"/>
      <c r="J187" s="229">
        <f>ROUND(I187*H187,2)</f>
        <v>0</v>
      </c>
      <c r="K187" s="225" t="s">
        <v>145</v>
      </c>
      <c r="L187" s="41"/>
      <c r="M187" s="230" t="s">
        <v>1</v>
      </c>
      <c r="N187" s="231" t="s">
        <v>38</v>
      </c>
      <c r="O187" s="88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4" t="s">
        <v>200</v>
      </c>
      <c r="AT187" s="234" t="s">
        <v>141</v>
      </c>
      <c r="AU187" s="234" t="s">
        <v>82</v>
      </c>
      <c r="AY187" s="14" t="s">
        <v>138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4" t="s">
        <v>80</v>
      </c>
      <c r="BK187" s="235">
        <f>ROUND(I187*H187,2)</f>
        <v>0</v>
      </c>
      <c r="BL187" s="14" t="s">
        <v>200</v>
      </c>
      <c r="BM187" s="234" t="s">
        <v>353</v>
      </c>
    </row>
    <row r="188" s="2" customFormat="1" ht="21.75" customHeight="1">
      <c r="A188" s="35"/>
      <c r="B188" s="36"/>
      <c r="C188" s="223" t="s">
        <v>354</v>
      </c>
      <c r="D188" s="223" t="s">
        <v>141</v>
      </c>
      <c r="E188" s="224" t="s">
        <v>355</v>
      </c>
      <c r="F188" s="225" t="s">
        <v>356</v>
      </c>
      <c r="G188" s="226" t="s">
        <v>164</v>
      </c>
      <c r="H188" s="227">
        <v>56.799999999999997</v>
      </c>
      <c r="I188" s="228"/>
      <c r="J188" s="229">
        <f>ROUND(I188*H188,2)</f>
        <v>0</v>
      </c>
      <c r="K188" s="225" t="s">
        <v>357</v>
      </c>
      <c r="L188" s="41"/>
      <c r="M188" s="230" t="s">
        <v>1</v>
      </c>
      <c r="N188" s="231" t="s">
        <v>38</v>
      </c>
      <c r="O188" s="88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4" t="s">
        <v>200</v>
      </c>
      <c r="AT188" s="234" t="s">
        <v>141</v>
      </c>
      <c r="AU188" s="234" t="s">
        <v>82</v>
      </c>
      <c r="AY188" s="14" t="s">
        <v>138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4" t="s">
        <v>80</v>
      </c>
      <c r="BK188" s="235">
        <f>ROUND(I188*H188,2)</f>
        <v>0</v>
      </c>
      <c r="BL188" s="14" t="s">
        <v>200</v>
      </c>
      <c r="BM188" s="234" t="s">
        <v>358</v>
      </c>
    </row>
    <row r="189" s="2" customFormat="1" ht="16.5" customHeight="1">
      <c r="A189" s="35"/>
      <c r="B189" s="36"/>
      <c r="C189" s="223" t="s">
        <v>359</v>
      </c>
      <c r="D189" s="223" t="s">
        <v>141</v>
      </c>
      <c r="E189" s="224" t="s">
        <v>360</v>
      </c>
      <c r="F189" s="225" t="s">
        <v>361</v>
      </c>
      <c r="G189" s="226" t="s">
        <v>164</v>
      </c>
      <c r="H189" s="227">
        <v>56.799999999999997</v>
      </c>
      <c r="I189" s="228"/>
      <c r="J189" s="229">
        <f>ROUND(I189*H189,2)</f>
        <v>0</v>
      </c>
      <c r="K189" s="225" t="s">
        <v>357</v>
      </c>
      <c r="L189" s="41"/>
      <c r="M189" s="230" t="s">
        <v>1</v>
      </c>
      <c r="N189" s="231" t="s">
        <v>38</v>
      </c>
      <c r="O189" s="88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4" t="s">
        <v>200</v>
      </c>
      <c r="AT189" s="234" t="s">
        <v>141</v>
      </c>
      <c r="AU189" s="234" t="s">
        <v>82</v>
      </c>
      <c r="AY189" s="14" t="s">
        <v>138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4" t="s">
        <v>80</v>
      </c>
      <c r="BK189" s="235">
        <f>ROUND(I189*H189,2)</f>
        <v>0</v>
      </c>
      <c r="BL189" s="14" t="s">
        <v>200</v>
      </c>
      <c r="BM189" s="234" t="s">
        <v>362</v>
      </c>
    </row>
    <row r="190" s="2" customFormat="1" ht="24.15" customHeight="1">
      <c r="A190" s="35"/>
      <c r="B190" s="36"/>
      <c r="C190" s="223" t="s">
        <v>363</v>
      </c>
      <c r="D190" s="223" t="s">
        <v>141</v>
      </c>
      <c r="E190" s="224" t="s">
        <v>364</v>
      </c>
      <c r="F190" s="225" t="s">
        <v>365</v>
      </c>
      <c r="G190" s="226" t="s">
        <v>164</v>
      </c>
      <c r="H190" s="227">
        <v>56.799999999999997</v>
      </c>
      <c r="I190" s="228"/>
      <c r="J190" s="229">
        <f>ROUND(I190*H190,2)</f>
        <v>0</v>
      </c>
      <c r="K190" s="225" t="s">
        <v>357</v>
      </c>
      <c r="L190" s="41"/>
      <c r="M190" s="230" t="s">
        <v>1</v>
      </c>
      <c r="N190" s="231" t="s">
        <v>38</v>
      </c>
      <c r="O190" s="88"/>
      <c r="P190" s="232">
        <f>O190*H190</f>
        <v>0</v>
      </c>
      <c r="Q190" s="232">
        <v>0.25</v>
      </c>
      <c r="R190" s="232">
        <f>Q190*H190</f>
        <v>14.199999999999999</v>
      </c>
      <c r="S190" s="232">
        <v>0</v>
      </c>
      <c r="T190" s="23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4" t="s">
        <v>200</v>
      </c>
      <c r="AT190" s="234" t="s">
        <v>141</v>
      </c>
      <c r="AU190" s="234" t="s">
        <v>82</v>
      </c>
      <c r="AY190" s="14" t="s">
        <v>138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4" t="s">
        <v>80</v>
      </c>
      <c r="BK190" s="235">
        <f>ROUND(I190*H190,2)</f>
        <v>0</v>
      </c>
      <c r="BL190" s="14" t="s">
        <v>200</v>
      </c>
      <c r="BM190" s="234" t="s">
        <v>366</v>
      </c>
    </row>
    <row r="191" s="2" customFormat="1" ht="33" customHeight="1">
      <c r="A191" s="35"/>
      <c r="B191" s="36"/>
      <c r="C191" s="223" t="s">
        <v>367</v>
      </c>
      <c r="D191" s="223" t="s">
        <v>141</v>
      </c>
      <c r="E191" s="224" t="s">
        <v>368</v>
      </c>
      <c r="F191" s="225" t="s">
        <v>369</v>
      </c>
      <c r="G191" s="226" t="s">
        <v>152</v>
      </c>
      <c r="H191" s="227">
        <v>28.199999999999999</v>
      </c>
      <c r="I191" s="228"/>
      <c r="J191" s="229">
        <f>ROUND(I191*H191,2)</f>
        <v>0</v>
      </c>
      <c r="K191" s="225" t="s">
        <v>145</v>
      </c>
      <c r="L191" s="41"/>
      <c r="M191" s="230" t="s">
        <v>1</v>
      </c>
      <c r="N191" s="231" t="s">
        <v>38</v>
      </c>
      <c r="O191" s="88"/>
      <c r="P191" s="232">
        <f>O191*H191</f>
        <v>0</v>
      </c>
      <c r="Q191" s="232">
        <v>2.45329</v>
      </c>
      <c r="R191" s="232">
        <f>Q191*H191</f>
        <v>69.182777999999999</v>
      </c>
      <c r="S191" s="232">
        <v>0</v>
      </c>
      <c r="T191" s="23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4" t="s">
        <v>200</v>
      </c>
      <c r="AT191" s="234" t="s">
        <v>141</v>
      </c>
      <c r="AU191" s="234" t="s">
        <v>82</v>
      </c>
      <c r="AY191" s="14" t="s">
        <v>138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4" t="s">
        <v>80</v>
      </c>
      <c r="BK191" s="235">
        <f>ROUND(I191*H191,2)</f>
        <v>0</v>
      </c>
      <c r="BL191" s="14" t="s">
        <v>200</v>
      </c>
      <c r="BM191" s="234" t="s">
        <v>370</v>
      </c>
    </row>
    <row r="192" s="2" customFormat="1" ht="16.5" customHeight="1">
      <c r="A192" s="35"/>
      <c r="B192" s="36"/>
      <c r="C192" s="236" t="s">
        <v>371</v>
      </c>
      <c r="D192" s="236" t="s">
        <v>183</v>
      </c>
      <c r="E192" s="237" t="s">
        <v>372</v>
      </c>
      <c r="F192" s="238" t="s">
        <v>373</v>
      </c>
      <c r="G192" s="239" t="s">
        <v>144</v>
      </c>
      <c r="H192" s="240">
        <v>30</v>
      </c>
      <c r="I192" s="241"/>
      <c r="J192" s="242">
        <f>ROUND(I192*H192,2)</f>
        <v>0</v>
      </c>
      <c r="K192" s="238" t="s">
        <v>145</v>
      </c>
      <c r="L192" s="243"/>
      <c r="M192" s="244" t="s">
        <v>1</v>
      </c>
      <c r="N192" s="245" t="s">
        <v>38</v>
      </c>
      <c r="O192" s="88"/>
      <c r="P192" s="232">
        <f>O192*H192</f>
        <v>0</v>
      </c>
      <c r="Q192" s="232">
        <v>0.055</v>
      </c>
      <c r="R192" s="232">
        <f>Q192*H192</f>
        <v>1.6499999999999999</v>
      </c>
      <c r="S192" s="232">
        <v>0</v>
      </c>
      <c r="T192" s="23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4" t="s">
        <v>374</v>
      </c>
      <c r="AT192" s="234" t="s">
        <v>183</v>
      </c>
      <c r="AU192" s="234" t="s">
        <v>82</v>
      </c>
      <c r="AY192" s="14" t="s">
        <v>138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4" t="s">
        <v>80</v>
      </c>
      <c r="BK192" s="235">
        <f>ROUND(I192*H192,2)</f>
        <v>0</v>
      </c>
      <c r="BL192" s="14" t="s">
        <v>374</v>
      </c>
      <c r="BM192" s="234" t="s">
        <v>375</v>
      </c>
    </row>
    <row r="193" s="12" customFormat="1" ht="25.92" customHeight="1">
      <c r="A193" s="12"/>
      <c r="B193" s="207"/>
      <c r="C193" s="208"/>
      <c r="D193" s="209" t="s">
        <v>72</v>
      </c>
      <c r="E193" s="210" t="s">
        <v>376</v>
      </c>
      <c r="F193" s="210" t="s">
        <v>377</v>
      </c>
      <c r="G193" s="208"/>
      <c r="H193" s="208"/>
      <c r="I193" s="211"/>
      <c r="J193" s="212">
        <f>BK193</f>
        <v>0</v>
      </c>
      <c r="K193" s="208"/>
      <c r="L193" s="213"/>
      <c r="M193" s="214"/>
      <c r="N193" s="215"/>
      <c r="O193" s="215"/>
      <c r="P193" s="216">
        <f>SUM(P194:P203)</f>
        <v>0</v>
      </c>
      <c r="Q193" s="215"/>
      <c r="R193" s="216">
        <f>SUM(R194:R203)</f>
        <v>0.016220000000000002</v>
      </c>
      <c r="S193" s="215"/>
      <c r="T193" s="217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8" t="s">
        <v>80</v>
      </c>
      <c r="AT193" s="219" t="s">
        <v>72</v>
      </c>
      <c r="AU193" s="219" t="s">
        <v>73</v>
      </c>
      <c r="AY193" s="218" t="s">
        <v>138</v>
      </c>
      <c r="BK193" s="220">
        <f>SUM(BK194:BK203)</f>
        <v>0</v>
      </c>
    </row>
    <row r="194" s="2" customFormat="1" ht="16.5" customHeight="1">
      <c r="A194" s="35"/>
      <c r="B194" s="36"/>
      <c r="C194" s="236" t="s">
        <v>378</v>
      </c>
      <c r="D194" s="236" t="s">
        <v>183</v>
      </c>
      <c r="E194" s="237" t="s">
        <v>379</v>
      </c>
      <c r="F194" s="238" t="s">
        <v>380</v>
      </c>
      <c r="G194" s="239" t="s">
        <v>144</v>
      </c>
      <c r="H194" s="240">
        <v>350</v>
      </c>
      <c r="I194" s="241"/>
      <c r="J194" s="242">
        <f>ROUND(I194*H194,2)</f>
        <v>0</v>
      </c>
      <c r="K194" s="238" t="s">
        <v>145</v>
      </c>
      <c r="L194" s="243"/>
      <c r="M194" s="244" t="s">
        <v>1</v>
      </c>
      <c r="N194" s="245" t="s">
        <v>38</v>
      </c>
      <c r="O194" s="88"/>
      <c r="P194" s="232">
        <f>O194*H194</f>
        <v>0</v>
      </c>
      <c r="Q194" s="232">
        <v>4.0000000000000003E-05</v>
      </c>
      <c r="R194" s="232">
        <f>Q194*H194</f>
        <v>0.014</v>
      </c>
      <c r="S194" s="232">
        <v>0</v>
      </c>
      <c r="T194" s="23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4" t="s">
        <v>186</v>
      </c>
      <c r="AT194" s="234" t="s">
        <v>183</v>
      </c>
      <c r="AU194" s="234" t="s">
        <v>80</v>
      </c>
      <c r="AY194" s="14" t="s">
        <v>138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4" t="s">
        <v>80</v>
      </c>
      <c r="BK194" s="235">
        <f>ROUND(I194*H194,2)</f>
        <v>0</v>
      </c>
      <c r="BL194" s="14" t="s">
        <v>146</v>
      </c>
      <c r="BM194" s="234" t="s">
        <v>381</v>
      </c>
    </row>
    <row r="195" s="2" customFormat="1" ht="16.5" customHeight="1">
      <c r="A195" s="35"/>
      <c r="B195" s="36"/>
      <c r="C195" s="236" t="s">
        <v>382</v>
      </c>
      <c r="D195" s="236" t="s">
        <v>183</v>
      </c>
      <c r="E195" s="237" t="s">
        <v>383</v>
      </c>
      <c r="F195" s="238" t="s">
        <v>384</v>
      </c>
      <c r="G195" s="239" t="s">
        <v>144</v>
      </c>
      <c r="H195" s="240">
        <v>111</v>
      </c>
      <c r="I195" s="241"/>
      <c r="J195" s="242">
        <f>ROUND(I195*H195,2)</f>
        <v>0</v>
      </c>
      <c r="K195" s="238" t="s">
        <v>145</v>
      </c>
      <c r="L195" s="243"/>
      <c r="M195" s="244" t="s">
        <v>1</v>
      </c>
      <c r="N195" s="245" t="s">
        <v>38</v>
      </c>
      <c r="O195" s="88"/>
      <c r="P195" s="232">
        <f>O195*H195</f>
        <v>0</v>
      </c>
      <c r="Q195" s="232">
        <v>2.0000000000000002E-05</v>
      </c>
      <c r="R195" s="232">
        <f>Q195*H195</f>
        <v>0.0022200000000000002</v>
      </c>
      <c r="S195" s="232">
        <v>0</v>
      </c>
      <c r="T195" s="23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4" t="s">
        <v>186</v>
      </c>
      <c r="AT195" s="234" t="s">
        <v>183</v>
      </c>
      <c r="AU195" s="234" t="s">
        <v>80</v>
      </c>
      <c r="AY195" s="14" t="s">
        <v>138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4" t="s">
        <v>80</v>
      </c>
      <c r="BK195" s="235">
        <f>ROUND(I195*H195,2)</f>
        <v>0</v>
      </c>
      <c r="BL195" s="14" t="s">
        <v>146</v>
      </c>
      <c r="BM195" s="234" t="s">
        <v>385</v>
      </c>
    </row>
    <row r="196" s="2" customFormat="1" ht="24.15" customHeight="1">
      <c r="A196" s="35"/>
      <c r="B196" s="36"/>
      <c r="C196" s="223" t="s">
        <v>386</v>
      </c>
      <c r="D196" s="223" t="s">
        <v>141</v>
      </c>
      <c r="E196" s="224" t="s">
        <v>387</v>
      </c>
      <c r="F196" s="225" t="s">
        <v>388</v>
      </c>
      <c r="G196" s="226" t="s">
        <v>180</v>
      </c>
      <c r="H196" s="227">
        <v>47</v>
      </c>
      <c r="I196" s="228"/>
      <c r="J196" s="229">
        <f>ROUND(I196*H196,2)</f>
        <v>0</v>
      </c>
      <c r="K196" s="225" t="s">
        <v>145</v>
      </c>
      <c r="L196" s="41"/>
      <c r="M196" s="230" t="s">
        <v>1</v>
      </c>
      <c r="N196" s="231" t="s">
        <v>38</v>
      </c>
      <c r="O196" s="88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4" t="s">
        <v>146</v>
      </c>
      <c r="AT196" s="234" t="s">
        <v>141</v>
      </c>
      <c r="AU196" s="234" t="s">
        <v>80</v>
      </c>
      <c r="AY196" s="14" t="s">
        <v>138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4" t="s">
        <v>80</v>
      </c>
      <c r="BK196" s="235">
        <f>ROUND(I196*H196,2)</f>
        <v>0</v>
      </c>
      <c r="BL196" s="14" t="s">
        <v>146</v>
      </c>
      <c r="BM196" s="234" t="s">
        <v>389</v>
      </c>
    </row>
    <row r="197" s="2" customFormat="1" ht="24.15" customHeight="1">
      <c r="A197" s="35"/>
      <c r="B197" s="36"/>
      <c r="C197" s="223" t="s">
        <v>390</v>
      </c>
      <c r="D197" s="223" t="s">
        <v>141</v>
      </c>
      <c r="E197" s="224" t="s">
        <v>391</v>
      </c>
      <c r="F197" s="225" t="s">
        <v>392</v>
      </c>
      <c r="G197" s="226" t="s">
        <v>144</v>
      </c>
      <c r="H197" s="227">
        <v>111</v>
      </c>
      <c r="I197" s="228"/>
      <c r="J197" s="229">
        <f>ROUND(I197*H197,2)</f>
        <v>0</v>
      </c>
      <c r="K197" s="225" t="s">
        <v>145</v>
      </c>
      <c r="L197" s="41"/>
      <c r="M197" s="230" t="s">
        <v>1</v>
      </c>
      <c r="N197" s="231" t="s">
        <v>38</v>
      </c>
      <c r="O197" s="88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4" t="s">
        <v>146</v>
      </c>
      <c r="AT197" s="234" t="s">
        <v>141</v>
      </c>
      <c r="AU197" s="234" t="s">
        <v>80</v>
      </c>
      <c r="AY197" s="14" t="s">
        <v>138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4" t="s">
        <v>80</v>
      </c>
      <c r="BK197" s="235">
        <f>ROUND(I197*H197,2)</f>
        <v>0</v>
      </c>
      <c r="BL197" s="14" t="s">
        <v>146</v>
      </c>
      <c r="BM197" s="234" t="s">
        <v>393</v>
      </c>
    </row>
    <row r="198" s="2" customFormat="1" ht="24.15" customHeight="1">
      <c r="A198" s="35"/>
      <c r="B198" s="36"/>
      <c r="C198" s="223" t="s">
        <v>394</v>
      </c>
      <c r="D198" s="223" t="s">
        <v>141</v>
      </c>
      <c r="E198" s="224" t="s">
        <v>395</v>
      </c>
      <c r="F198" s="225" t="s">
        <v>396</v>
      </c>
      <c r="G198" s="226" t="s">
        <v>144</v>
      </c>
      <c r="H198" s="227">
        <v>350</v>
      </c>
      <c r="I198" s="228"/>
      <c r="J198" s="229">
        <f>ROUND(I198*H198,2)</f>
        <v>0</v>
      </c>
      <c r="K198" s="225" t="s">
        <v>145</v>
      </c>
      <c r="L198" s="41"/>
      <c r="M198" s="230" t="s">
        <v>1</v>
      </c>
      <c r="N198" s="231" t="s">
        <v>38</v>
      </c>
      <c r="O198" s="88"/>
      <c r="P198" s="232">
        <f>O198*H198</f>
        <v>0</v>
      </c>
      <c r="Q198" s="232">
        <v>0</v>
      </c>
      <c r="R198" s="232">
        <f>Q198*H198</f>
        <v>0</v>
      </c>
      <c r="S198" s="232">
        <v>0</v>
      </c>
      <c r="T198" s="23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4" t="s">
        <v>146</v>
      </c>
      <c r="AT198" s="234" t="s">
        <v>141</v>
      </c>
      <c r="AU198" s="234" t="s">
        <v>80</v>
      </c>
      <c r="AY198" s="14" t="s">
        <v>138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4" t="s">
        <v>80</v>
      </c>
      <c r="BK198" s="235">
        <f>ROUND(I198*H198,2)</f>
        <v>0</v>
      </c>
      <c r="BL198" s="14" t="s">
        <v>146</v>
      </c>
      <c r="BM198" s="234" t="s">
        <v>397</v>
      </c>
    </row>
    <row r="199" s="2" customFormat="1" ht="24.15" customHeight="1">
      <c r="A199" s="35"/>
      <c r="B199" s="36"/>
      <c r="C199" s="223" t="s">
        <v>398</v>
      </c>
      <c r="D199" s="223" t="s">
        <v>141</v>
      </c>
      <c r="E199" s="224" t="s">
        <v>399</v>
      </c>
      <c r="F199" s="225" t="s">
        <v>400</v>
      </c>
      <c r="G199" s="226" t="s">
        <v>144</v>
      </c>
      <c r="H199" s="227">
        <v>111</v>
      </c>
      <c r="I199" s="228"/>
      <c r="J199" s="229">
        <f>ROUND(I199*H199,2)</f>
        <v>0</v>
      </c>
      <c r="K199" s="225" t="s">
        <v>145</v>
      </c>
      <c r="L199" s="41"/>
      <c r="M199" s="230" t="s">
        <v>1</v>
      </c>
      <c r="N199" s="231" t="s">
        <v>38</v>
      </c>
      <c r="O199" s="88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4" t="s">
        <v>146</v>
      </c>
      <c r="AT199" s="234" t="s">
        <v>141</v>
      </c>
      <c r="AU199" s="234" t="s">
        <v>80</v>
      </c>
      <c r="AY199" s="14" t="s">
        <v>138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4" t="s">
        <v>80</v>
      </c>
      <c r="BK199" s="235">
        <f>ROUND(I199*H199,2)</f>
        <v>0</v>
      </c>
      <c r="BL199" s="14" t="s">
        <v>146</v>
      </c>
      <c r="BM199" s="234" t="s">
        <v>401</v>
      </c>
    </row>
    <row r="200" s="2" customFormat="1" ht="24.15" customHeight="1">
      <c r="A200" s="35"/>
      <c r="B200" s="36"/>
      <c r="C200" s="236" t="s">
        <v>402</v>
      </c>
      <c r="D200" s="236" t="s">
        <v>183</v>
      </c>
      <c r="E200" s="237" t="s">
        <v>403</v>
      </c>
      <c r="F200" s="238" t="s">
        <v>404</v>
      </c>
      <c r="G200" s="239" t="s">
        <v>180</v>
      </c>
      <c r="H200" s="240">
        <v>37</v>
      </c>
      <c r="I200" s="241"/>
      <c r="J200" s="242">
        <f>ROUND(I200*H200,2)</f>
        <v>0</v>
      </c>
      <c r="K200" s="238" t="s">
        <v>357</v>
      </c>
      <c r="L200" s="243"/>
      <c r="M200" s="244" t="s">
        <v>1</v>
      </c>
      <c r="N200" s="245" t="s">
        <v>38</v>
      </c>
      <c r="O200" s="88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4" t="s">
        <v>186</v>
      </c>
      <c r="AT200" s="234" t="s">
        <v>183</v>
      </c>
      <c r="AU200" s="234" t="s">
        <v>80</v>
      </c>
      <c r="AY200" s="14" t="s">
        <v>138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4" t="s">
        <v>80</v>
      </c>
      <c r="BK200" s="235">
        <f>ROUND(I200*H200,2)</f>
        <v>0</v>
      </c>
      <c r="BL200" s="14" t="s">
        <v>146</v>
      </c>
      <c r="BM200" s="234" t="s">
        <v>405</v>
      </c>
    </row>
    <row r="201" s="2" customFormat="1" ht="24.15" customHeight="1">
      <c r="A201" s="35"/>
      <c r="B201" s="36"/>
      <c r="C201" s="236" t="s">
        <v>406</v>
      </c>
      <c r="D201" s="236" t="s">
        <v>183</v>
      </c>
      <c r="E201" s="237" t="s">
        <v>407</v>
      </c>
      <c r="F201" s="238" t="s">
        <v>408</v>
      </c>
      <c r="G201" s="239" t="s">
        <v>180</v>
      </c>
      <c r="H201" s="240">
        <v>10</v>
      </c>
      <c r="I201" s="241"/>
      <c r="J201" s="242">
        <f>ROUND(I201*H201,2)</f>
        <v>0</v>
      </c>
      <c r="K201" s="238" t="s">
        <v>357</v>
      </c>
      <c r="L201" s="243"/>
      <c r="M201" s="244" t="s">
        <v>1</v>
      </c>
      <c r="N201" s="245" t="s">
        <v>38</v>
      </c>
      <c r="O201" s="88"/>
      <c r="P201" s="232">
        <f>O201*H201</f>
        <v>0</v>
      </c>
      <c r="Q201" s="232">
        <v>0</v>
      </c>
      <c r="R201" s="232">
        <f>Q201*H201</f>
        <v>0</v>
      </c>
      <c r="S201" s="232">
        <v>0</v>
      </c>
      <c r="T201" s="23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4" t="s">
        <v>186</v>
      </c>
      <c r="AT201" s="234" t="s">
        <v>183</v>
      </c>
      <c r="AU201" s="234" t="s">
        <v>80</v>
      </c>
      <c r="AY201" s="14" t="s">
        <v>138</v>
      </c>
      <c r="BE201" s="235">
        <f>IF(N201="základní",J201,0)</f>
        <v>0</v>
      </c>
      <c r="BF201" s="235">
        <f>IF(N201="snížená",J201,0)</f>
        <v>0</v>
      </c>
      <c r="BG201" s="235">
        <f>IF(N201="zákl. přenesená",J201,0)</f>
        <v>0</v>
      </c>
      <c r="BH201" s="235">
        <f>IF(N201="sníž. přenesená",J201,0)</f>
        <v>0</v>
      </c>
      <c r="BI201" s="235">
        <f>IF(N201="nulová",J201,0)</f>
        <v>0</v>
      </c>
      <c r="BJ201" s="14" t="s">
        <v>80</v>
      </c>
      <c r="BK201" s="235">
        <f>ROUND(I201*H201,2)</f>
        <v>0</v>
      </c>
      <c r="BL201" s="14" t="s">
        <v>146</v>
      </c>
      <c r="BM201" s="234" t="s">
        <v>409</v>
      </c>
    </row>
    <row r="202" s="2" customFormat="1" ht="33" customHeight="1">
      <c r="A202" s="35"/>
      <c r="B202" s="36"/>
      <c r="C202" s="236" t="s">
        <v>410</v>
      </c>
      <c r="D202" s="236" t="s">
        <v>183</v>
      </c>
      <c r="E202" s="237" t="s">
        <v>411</v>
      </c>
      <c r="F202" s="238" t="s">
        <v>412</v>
      </c>
      <c r="G202" s="239" t="s">
        <v>144</v>
      </c>
      <c r="H202" s="240">
        <v>120</v>
      </c>
      <c r="I202" s="241"/>
      <c r="J202" s="242">
        <f>ROUND(I202*H202,2)</f>
        <v>0</v>
      </c>
      <c r="K202" s="238" t="s">
        <v>357</v>
      </c>
      <c r="L202" s="243"/>
      <c r="M202" s="244" t="s">
        <v>1</v>
      </c>
      <c r="N202" s="245" t="s">
        <v>38</v>
      </c>
      <c r="O202" s="88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4" t="s">
        <v>186</v>
      </c>
      <c r="AT202" s="234" t="s">
        <v>183</v>
      </c>
      <c r="AU202" s="234" t="s">
        <v>80</v>
      </c>
      <c r="AY202" s="14" t="s">
        <v>138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4" t="s">
        <v>80</v>
      </c>
      <c r="BK202" s="235">
        <f>ROUND(I202*H202,2)</f>
        <v>0</v>
      </c>
      <c r="BL202" s="14" t="s">
        <v>146</v>
      </c>
      <c r="BM202" s="234" t="s">
        <v>413</v>
      </c>
    </row>
    <row r="203" s="2" customFormat="1" ht="16.5" customHeight="1">
      <c r="A203" s="35"/>
      <c r="B203" s="36"/>
      <c r="C203" s="236" t="s">
        <v>414</v>
      </c>
      <c r="D203" s="236" t="s">
        <v>183</v>
      </c>
      <c r="E203" s="237" t="s">
        <v>415</v>
      </c>
      <c r="F203" s="238" t="s">
        <v>416</v>
      </c>
      <c r="G203" s="239" t="s">
        <v>180</v>
      </c>
      <c r="H203" s="240">
        <v>8</v>
      </c>
      <c r="I203" s="241"/>
      <c r="J203" s="242">
        <f>ROUND(I203*H203,2)</f>
        <v>0</v>
      </c>
      <c r="K203" s="238" t="s">
        <v>357</v>
      </c>
      <c r="L203" s="243"/>
      <c r="M203" s="244" t="s">
        <v>1</v>
      </c>
      <c r="N203" s="245" t="s">
        <v>38</v>
      </c>
      <c r="O203" s="88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4" t="s">
        <v>186</v>
      </c>
      <c r="AT203" s="234" t="s">
        <v>183</v>
      </c>
      <c r="AU203" s="234" t="s">
        <v>80</v>
      </c>
      <c r="AY203" s="14" t="s">
        <v>138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4" t="s">
        <v>80</v>
      </c>
      <c r="BK203" s="235">
        <f>ROUND(I203*H203,2)</f>
        <v>0</v>
      </c>
      <c r="BL203" s="14" t="s">
        <v>146</v>
      </c>
      <c r="BM203" s="234" t="s">
        <v>417</v>
      </c>
    </row>
    <row r="204" s="12" customFormat="1" ht="25.92" customHeight="1">
      <c r="A204" s="12"/>
      <c r="B204" s="207"/>
      <c r="C204" s="208"/>
      <c r="D204" s="209" t="s">
        <v>72</v>
      </c>
      <c r="E204" s="210" t="s">
        <v>418</v>
      </c>
      <c r="F204" s="210" t="s">
        <v>419</v>
      </c>
      <c r="G204" s="208"/>
      <c r="H204" s="208"/>
      <c r="I204" s="211"/>
      <c r="J204" s="212">
        <f>BK204</f>
        <v>0</v>
      </c>
      <c r="K204" s="208"/>
      <c r="L204" s="213"/>
      <c r="M204" s="214"/>
      <c r="N204" s="215"/>
      <c r="O204" s="215"/>
      <c r="P204" s="216">
        <f>SUM(P205:P209)</f>
        <v>0</v>
      </c>
      <c r="Q204" s="215"/>
      <c r="R204" s="216">
        <f>SUM(R205:R209)</f>
        <v>0</v>
      </c>
      <c r="S204" s="215"/>
      <c r="T204" s="217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8" t="s">
        <v>80</v>
      </c>
      <c r="AT204" s="219" t="s">
        <v>72</v>
      </c>
      <c r="AU204" s="219" t="s">
        <v>73</v>
      </c>
      <c r="AY204" s="218" t="s">
        <v>138</v>
      </c>
      <c r="BK204" s="220">
        <f>SUM(BK205:BK209)</f>
        <v>0</v>
      </c>
    </row>
    <row r="205" s="2" customFormat="1" ht="24.15" customHeight="1">
      <c r="A205" s="35"/>
      <c r="B205" s="36"/>
      <c r="C205" s="223" t="s">
        <v>420</v>
      </c>
      <c r="D205" s="223" t="s">
        <v>141</v>
      </c>
      <c r="E205" s="224" t="s">
        <v>421</v>
      </c>
      <c r="F205" s="225" t="s">
        <v>422</v>
      </c>
      <c r="G205" s="226" t="s">
        <v>243</v>
      </c>
      <c r="H205" s="227">
        <v>90.015000000000001</v>
      </c>
      <c r="I205" s="228"/>
      <c r="J205" s="229">
        <f>ROUND(I205*H205,2)</f>
        <v>0</v>
      </c>
      <c r="K205" s="225" t="s">
        <v>145</v>
      </c>
      <c r="L205" s="41"/>
      <c r="M205" s="230" t="s">
        <v>1</v>
      </c>
      <c r="N205" s="231" t="s">
        <v>38</v>
      </c>
      <c r="O205" s="88"/>
      <c r="P205" s="232">
        <f>O205*H205</f>
        <v>0</v>
      </c>
      <c r="Q205" s="232">
        <v>0</v>
      </c>
      <c r="R205" s="232">
        <f>Q205*H205</f>
        <v>0</v>
      </c>
      <c r="S205" s="232">
        <v>0</v>
      </c>
      <c r="T205" s="23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4" t="s">
        <v>146</v>
      </c>
      <c r="AT205" s="234" t="s">
        <v>141</v>
      </c>
      <c r="AU205" s="234" t="s">
        <v>80</v>
      </c>
      <c r="AY205" s="14" t="s">
        <v>138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4" t="s">
        <v>80</v>
      </c>
      <c r="BK205" s="235">
        <f>ROUND(I205*H205,2)</f>
        <v>0</v>
      </c>
      <c r="BL205" s="14" t="s">
        <v>146</v>
      </c>
      <c r="BM205" s="234" t="s">
        <v>423</v>
      </c>
    </row>
    <row r="206" s="2" customFormat="1" ht="33" customHeight="1">
      <c r="A206" s="35"/>
      <c r="B206" s="36"/>
      <c r="C206" s="223" t="s">
        <v>424</v>
      </c>
      <c r="D206" s="223" t="s">
        <v>141</v>
      </c>
      <c r="E206" s="224" t="s">
        <v>425</v>
      </c>
      <c r="F206" s="225" t="s">
        <v>426</v>
      </c>
      <c r="G206" s="226" t="s">
        <v>243</v>
      </c>
      <c r="H206" s="227">
        <v>90.015000000000001</v>
      </c>
      <c r="I206" s="228"/>
      <c r="J206" s="229">
        <f>ROUND(I206*H206,2)</f>
        <v>0</v>
      </c>
      <c r="K206" s="225" t="s">
        <v>145</v>
      </c>
      <c r="L206" s="41"/>
      <c r="M206" s="230" t="s">
        <v>1</v>
      </c>
      <c r="N206" s="231" t="s">
        <v>38</v>
      </c>
      <c r="O206" s="88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4" t="s">
        <v>146</v>
      </c>
      <c r="AT206" s="234" t="s">
        <v>141</v>
      </c>
      <c r="AU206" s="234" t="s">
        <v>80</v>
      </c>
      <c r="AY206" s="14" t="s">
        <v>138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4" t="s">
        <v>80</v>
      </c>
      <c r="BK206" s="235">
        <f>ROUND(I206*H206,2)</f>
        <v>0</v>
      </c>
      <c r="BL206" s="14" t="s">
        <v>146</v>
      </c>
      <c r="BM206" s="234" t="s">
        <v>427</v>
      </c>
    </row>
    <row r="207" s="2" customFormat="1" ht="24.15" customHeight="1">
      <c r="A207" s="35"/>
      <c r="B207" s="36"/>
      <c r="C207" s="223" t="s">
        <v>428</v>
      </c>
      <c r="D207" s="223" t="s">
        <v>141</v>
      </c>
      <c r="E207" s="224" t="s">
        <v>429</v>
      </c>
      <c r="F207" s="225" t="s">
        <v>430</v>
      </c>
      <c r="G207" s="226" t="s">
        <v>243</v>
      </c>
      <c r="H207" s="227">
        <v>900.14999999999998</v>
      </c>
      <c r="I207" s="228"/>
      <c r="J207" s="229">
        <f>ROUND(I207*H207,2)</f>
        <v>0</v>
      </c>
      <c r="K207" s="225" t="s">
        <v>145</v>
      </c>
      <c r="L207" s="41"/>
      <c r="M207" s="230" t="s">
        <v>1</v>
      </c>
      <c r="N207" s="231" t="s">
        <v>38</v>
      </c>
      <c r="O207" s="88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4" t="s">
        <v>146</v>
      </c>
      <c r="AT207" s="234" t="s">
        <v>141</v>
      </c>
      <c r="AU207" s="234" t="s">
        <v>80</v>
      </c>
      <c r="AY207" s="14" t="s">
        <v>138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4" t="s">
        <v>80</v>
      </c>
      <c r="BK207" s="235">
        <f>ROUND(I207*H207,2)</f>
        <v>0</v>
      </c>
      <c r="BL207" s="14" t="s">
        <v>146</v>
      </c>
      <c r="BM207" s="234" t="s">
        <v>431</v>
      </c>
    </row>
    <row r="208" s="2" customFormat="1" ht="37.8" customHeight="1">
      <c r="A208" s="35"/>
      <c r="B208" s="36"/>
      <c r="C208" s="223" t="s">
        <v>432</v>
      </c>
      <c r="D208" s="223" t="s">
        <v>141</v>
      </c>
      <c r="E208" s="224" t="s">
        <v>433</v>
      </c>
      <c r="F208" s="225" t="s">
        <v>434</v>
      </c>
      <c r="G208" s="226" t="s">
        <v>243</v>
      </c>
      <c r="H208" s="227">
        <v>17.949999999999999</v>
      </c>
      <c r="I208" s="228"/>
      <c r="J208" s="229">
        <f>ROUND(I208*H208,2)</f>
        <v>0</v>
      </c>
      <c r="K208" s="225" t="s">
        <v>145</v>
      </c>
      <c r="L208" s="41"/>
      <c r="M208" s="230" t="s">
        <v>1</v>
      </c>
      <c r="N208" s="231" t="s">
        <v>38</v>
      </c>
      <c r="O208" s="88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4" t="s">
        <v>146</v>
      </c>
      <c r="AT208" s="234" t="s">
        <v>141</v>
      </c>
      <c r="AU208" s="234" t="s">
        <v>80</v>
      </c>
      <c r="AY208" s="14" t="s">
        <v>138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4" t="s">
        <v>80</v>
      </c>
      <c r="BK208" s="235">
        <f>ROUND(I208*H208,2)</f>
        <v>0</v>
      </c>
      <c r="BL208" s="14" t="s">
        <v>146</v>
      </c>
      <c r="BM208" s="234" t="s">
        <v>435</v>
      </c>
    </row>
    <row r="209" s="2" customFormat="1" ht="24.15" customHeight="1">
      <c r="A209" s="35"/>
      <c r="B209" s="36"/>
      <c r="C209" s="223" t="s">
        <v>436</v>
      </c>
      <c r="D209" s="223" t="s">
        <v>141</v>
      </c>
      <c r="E209" s="224" t="s">
        <v>437</v>
      </c>
      <c r="F209" s="225" t="s">
        <v>438</v>
      </c>
      <c r="G209" s="226" t="s">
        <v>243</v>
      </c>
      <c r="H209" s="227">
        <v>72.049999999999997</v>
      </c>
      <c r="I209" s="228"/>
      <c r="J209" s="229">
        <f>ROUND(I209*H209,2)</f>
        <v>0</v>
      </c>
      <c r="K209" s="225" t="s">
        <v>145</v>
      </c>
      <c r="L209" s="41"/>
      <c r="M209" s="251" t="s">
        <v>1</v>
      </c>
      <c r="N209" s="252" t="s">
        <v>38</v>
      </c>
      <c r="O209" s="253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4" t="s">
        <v>146</v>
      </c>
      <c r="AT209" s="234" t="s">
        <v>141</v>
      </c>
      <c r="AU209" s="234" t="s">
        <v>80</v>
      </c>
      <c r="AY209" s="14" t="s">
        <v>138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4" t="s">
        <v>80</v>
      </c>
      <c r="BK209" s="235">
        <f>ROUND(I209*H209,2)</f>
        <v>0</v>
      </c>
      <c r="BL209" s="14" t="s">
        <v>146</v>
      </c>
      <c r="BM209" s="234" t="s">
        <v>439</v>
      </c>
    </row>
    <row r="210" s="2" customFormat="1" ht="6.96" customHeight="1">
      <c r="A210" s="35"/>
      <c r="B210" s="63"/>
      <c r="C210" s="64"/>
      <c r="D210" s="64"/>
      <c r="E210" s="64"/>
      <c r="F210" s="64"/>
      <c r="G210" s="64"/>
      <c r="H210" s="64"/>
      <c r="I210" s="64"/>
      <c r="J210" s="64"/>
      <c r="K210" s="64"/>
      <c r="L210" s="41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sheetProtection sheet="1" autoFilter="0" formatColumns="0" formatRows="0" objects="1" scenarios="1" spinCount="100000" saltValue="5WE99Bnf4YHbiydCkY1HdDVf6SgnLV405Qnl0OlCQaKHKQmPMFOJWyKQW5E/Ie4BAbh+jJuG1TqXgMfOt1wzXg==" hashValue="Bdcu//387+4+4/az5LJ23VRU87j//+PjelzhKz8xYzGeVGd9XpJ32UzKqawhNY7xc5q/aigoPqtZEHgbDsd/9w==" algorithmName="SHA-512" password="CC35"/>
  <autoFilter ref="C129:K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osvětlení žst. na trati Mikuloviec - Jeseník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440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104</v>
      </c>
      <c r="G14" s="35"/>
      <c r="H14" s="35"/>
      <c r="I14" s="147" t="s">
        <v>22</v>
      </c>
      <c r="J14" s="150" t="str">
        <f>'Rekapitulace stavby'!AN8</f>
        <v>3. 7. 2023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105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106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107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ROUND((SUM(BE121:BE214)),  2)</f>
        <v>0</v>
      </c>
      <c r="G35" s="35"/>
      <c r="H35" s="35"/>
      <c r="I35" s="161">
        <v>0.20999999999999999</v>
      </c>
      <c r="J35" s="160">
        <f>ROUND(((SUM(BE121:BE214))*I35),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ROUND((SUM(BF121:BF214)),  2)</f>
        <v>0</v>
      </c>
      <c r="G36" s="35"/>
      <c r="H36" s="35"/>
      <c r="I36" s="161">
        <v>0.14999999999999999</v>
      </c>
      <c r="J36" s="160">
        <f>ROUND(((SUM(BF121:BF214))*I36),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ROUND((SUM(BG121:BG214)),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ROUND((SUM(BH121:BH214)),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ROUND((SUM(BI121:BI214)),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osvětlení žst. na trati Mikuloviec -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02-SO31 - ÚOŽI - Oprava silnoproudých zařízení žst. Písečná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Písečná</v>
      </c>
      <c r="G91" s="37"/>
      <c r="H91" s="37"/>
      <c r="I91" s="29" t="s">
        <v>22</v>
      </c>
      <c r="J91" s="76" t="str">
        <f>IF(J14="","",J14)</f>
        <v>3. 7. 2023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železniční dopravní cesty, státní organizac</v>
      </c>
      <c r="G93" s="37"/>
      <c r="H93" s="37"/>
      <c r="I93" s="29" t="s">
        <v>29</v>
      </c>
      <c r="J93" s="33" t="str">
        <f>E23</f>
        <v>SB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Ivo Černý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109</v>
      </c>
      <c r="D96" s="182"/>
      <c r="E96" s="182"/>
      <c r="F96" s="182"/>
      <c r="G96" s="182"/>
      <c r="H96" s="182"/>
      <c r="I96" s="182"/>
      <c r="J96" s="183" t="s">
        <v>110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111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112</v>
      </c>
    </row>
    <row r="99" hidden="1" s="9" customFormat="1" ht="24.96" customHeight="1">
      <c r="A99" s="9"/>
      <c r="B99" s="185"/>
      <c r="C99" s="186"/>
      <c r="D99" s="187" t="s">
        <v>441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osvětlení žst. na trati Mikuloviec - Jeseník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101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30" customHeight="1">
      <c r="A113" s="35"/>
      <c r="B113" s="36"/>
      <c r="C113" s="37"/>
      <c r="D113" s="37"/>
      <c r="E113" s="73" t="str">
        <f>E11</f>
        <v>02-SO31 - ÚOŽI - Oprava silnoproudých zařízení žst. Písečná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Písečná</v>
      </c>
      <c r="G115" s="37"/>
      <c r="H115" s="37"/>
      <c r="I115" s="29" t="s">
        <v>22</v>
      </c>
      <c r="J115" s="76" t="str">
        <f>IF(J14="","",J14)</f>
        <v>3. 7. 2023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železniční dopravní cesty, státní organizac</v>
      </c>
      <c r="G117" s="37"/>
      <c r="H117" s="37"/>
      <c r="I117" s="29" t="s">
        <v>29</v>
      </c>
      <c r="J117" s="33" t="str">
        <f>E23</f>
        <v>SB projekt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Ivo Černý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124</v>
      </c>
      <c r="D120" s="199" t="s">
        <v>58</v>
      </c>
      <c r="E120" s="199" t="s">
        <v>54</v>
      </c>
      <c r="F120" s="199" t="s">
        <v>55</v>
      </c>
      <c r="G120" s="199" t="s">
        <v>125</v>
      </c>
      <c r="H120" s="199" t="s">
        <v>126</v>
      </c>
      <c r="I120" s="199" t="s">
        <v>127</v>
      </c>
      <c r="J120" s="199" t="s">
        <v>110</v>
      </c>
      <c r="K120" s="200" t="s">
        <v>128</v>
      </c>
      <c r="L120" s="201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202">
        <f>BK121</f>
        <v>0</v>
      </c>
      <c r="K121" s="37"/>
      <c r="L121" s="41"/>
      <c r="M121" s="100"/>
      <c r="N121" s="203"/>
      <c r="O121" s="101"/>
      <c r="P121" s="204">
        <f>P122</f>
        <v>0</v>
      </c>
      <c r="Q121" s="101"/>
      <c r="R121" s="204">
        <f>R122</f>
        <v>0</v>
      </c>
      <c r="S121" s="101"/>
      <c r="T121" s="20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112</v>
      </c>
      <c r="BK121" s="206">
        <f>BK122</f>
        <v>0</v>
      </c>
    </row>
    <row r="122" s="12" customFormat="1" ht="25.92" customHeight="1">
      <c r="A122" s="12"/>
      <c r="B122" s="207"/>
      <c r="C122" s="208"/>
      <c r="D122" s="209" t="s">
        <v>72</v>
      </c>
      <c r="E122" s="210" t="s">
        <v>442</v>
      </c>
      <c r="F122" s="210" t="s">
        <v>443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SUM(P123:P214)</f>
        <v>0</v>
      </c>
      <c r="Q122" s="215"/>
      <c r="R122" s="216">
        <f>SUM(R123:R214)</f>
        <v>0</v>
      </c>
      <c r="S122" s="215"/>
      <c r="T122" s="217">
        <f>SUM(T123:T214)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146</v>
      </c>
      <c r="AT122" s="219" t="s">
        <v>72</v>
      </c>
      <c r="AU122" s="219" t="s">
        <v>73</v>
      </c>
      <c r="AY122" s="218" t="s">
        <v>138</v>
      </c>
      <c r="BK122" s="220">
        <f>SUM(BK123:BK214)</f>
        <v>0</v>
      </c>
    </row>
    <row r="123" s="2" customFormat="1" ht="37.8" customHeight="1">
      <c r="A123" s="35"/>
      <c r="B123" s="36"/>
      <c r="C123" s="236" t="s">
        <v>289</v>
      </c>
      <c r="D123" s="236" t="s">
        <v>183</v>
      </c>
      <c r="E123" s="237" t="s">
        <v>444</v>
      </c>
      <c r="F123" s="238" t="s">
        <v>445</v>
      </c>
      <c r="G123" s="239" t="s">
        <v>180</v>
      </c>
      <c r="H123" s="240">
        <v>297</v>
      </c>
      <c r="I123" s="241"/>
      <c r="J123" s="242">
        <f>ROUND(I123*H123,2)</f>
        <v>0</v>
      </c>
      <c r="K123" s="238" t="s">
        <v>446</v>
      </c>
      <c r="L123" s="243"/>
      <c r="M123" s="244" t="s">
        <v>1</v>
      </c>
      <c r="N123" s="245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447</v>
      </c>
      <c r="AT123" s="234" t="s">
        <v>183</v>
      </c>
      <c r="AU123" s="234" t="s">
        <v>80</v>
      </c>
      <c r="AY123" s="14" t="s">
        <v>138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80</v>
      </c>
      <c r="BK123" s="235">
        <f>ROUND(I123*H123,2)</f>
        <v>0</v>
      </c>
      <c r="BL123" s="14" t="s">
        <v>447</v>
      </c>
      <c r="BM123" s="234" t="s">
        <v>448</v>
      </c>
    </row>
    <row r="124" s="2" customFormat="1" ht="37.8" customHeight="1">
      <c r="A124" s="35"/>
      <c r="B124" s="36"/>
      <c r="C124" s="236" t="s">
        <v>285</v>
      </c>
      <c r="D124" s="236" t="s">
        <v>183</v>
      </c>
      <c r="E124" s="237" t="s">
        <v>449</v>
      </c>
      <c r="F124" s="238" t="s">
        <v>450</v>
      </c>
      <c r="G124" s="239" t="s">
        <v>180</v>
      </c>
      <c r="H124" s="240">
        <v>296</v>
      </c>
      <c r="I124" s="241"/>
      <c r="J124" s="242">
        <f>ROUND(I124*H124,2)</f>
        <v>0</v>
      </c>
      <c r="K124" s="238" t="s">
        <v>446</v>
      </c>
      <c r="L124" s="243"/>
      <c r="M124" s="244" t="s">
        <v>1</v>
      </c>
      <c r="N124" s="245" t="s">
        <v>38</v>
      </c>
      <c r="O124" s="88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4" t="s">
        <v>447</v>
      </c>
      <c r="AT124" s="234" t="s">
        <v>183</v>
      </c>
      <c r="AU124" s="234" t="s">
        <v>80</v>
      </c>
      <c r="AY124" s="14" t="s">
        <v>138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4" t="s">
        <v>80</v>
      </c>
      <c r="BK124" s="235">
        <f>ROUND(I124*H124,2)</f>
        <v>0</v>
      </c>
      <c r="BL124" s="14" t="s">
        <v>447</v>
      </c>
      <c r="BM124" s="234" t="s">
        <v>451</v>
      </c>
    </row>
    <row r="125" s="2" customFormat="1" ht="37.8" customHeight="1">
      <c r="A125" s="35"/>
      <c r="B125" s="36"/>
      <c r="C125" s="223" t="s">
        <v>323</v>
      </c>
      <c r="D125" s="223" t="s">
        <v>141</v>
      </c>
      <c r="E125" s="224" t="s">
        <v>452</v>
      </c>
      <c r="F125" s="225" t="s">
        <v>453</v>
      </c>
      <c r="G125" s="226" t="s">
        <v>144</v>
      </c>
      <c r="H125" s="227">
        <v>297</v>
      </c>
      <c r="I125" s="228"/>
      <c r="J125" s="229">
        <f>ROUND(I125*H125,2)</f>
        <v>0</v>
      </c>
      <c r="K125" s="225" t="s">
        <v>446</v>
      </c>
      <c r="L125" s="41"/>
      <c r="M125" s="230" t="s">
        <v>1</v>
      </c>
      <c r="N125" s="231" t="s">
        <v>38</v>
      </c>
      <c r="O125" s="88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4" t="s">
        <v>447</v>
      </c>
      <c r="AT125" s="234" t="s">
        <v>141</v>
      </c>
      <c r="AU125" s="234" t="s">
        <v>80</v>
      </c>
      <c r="AY125" s="14" t="s">
        <v>138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4" t="s">
        <v>80</v>
      </c>
      <c r="BK125" s="235">
        <f>ROUND(I125*H125,2)</f>
        <v>0</v>
      </c>
      <c r="BL125" s="14" t="s">
        <v>447</v>
      </c>
      <c r="BM125" s="234" t="s">
        <v>454</v>
      </c>
    </row>
    <row r="126" s="2" customFormat="1" ht="33" customHeight="1">
      <c r="A126" s="35"/>
      <c r="B126" s="36"/>
      <c r="C126" s="223" t="s">
        <v>80</v>
      </c>
      <c r="D126" s="223" t="s">
        <v>141</v>
      </c>
      <c r="E126" s="224" t="s">
        <v>455</v>
      </c>
      <c r="F126" s="225" t="s">
        <v>456</v>
      </c>
      <c r="G126" s="226" t="s">
        <v>144</v>
      </c>
      <c r="H126" s="227">
        <v>458.80000000000001</v>
      </c>
      <c r="I126" s="228"/>
      <c r="J126" s="229">
        <f>ROUND(I126*H126,2)</f>
        <v>0</v>
      </c>
      <c r="K126" s="225" t="s">
        <v>446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447</v>
      </c>
      <c r="AT126" s="234" t="s">
        <v>141</v>
      </c>
      <c r="AU126" s="234" t="s">
        <v>80</v>
      </c>
      <c r="AY126" s="14" t="s">
        <v>138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80</v>
      </c>
      <c r="BK126" s="235">
        <f>ROUND(I126*H126,2)</f>
        <v>0</v>
      </c>
      <c r="BL126" s="14" t="s">
        <v>447</v>
      </c>
      <c r="BM126" s="234" t="s">
        <v>457</v>
      </c>
    </row>
    <row r="127" s="2" customFormat="1" ht="24.15" customHeight="1">
      <c r="A127" s="35"/>
      <c r="B127" s="36"/>
      <c r="C127" s="236" t="s">
        <v>82</v>
      </c>
      <c r="D127" s="236" t="s">
        <v>183</v>
      </c>
      <c r="E127" s="237" t="s">
        <v>458</v>
      </c>
      <c r="F127" s="238" t="s">
        <v>459</v>
      </c>
      <c r="G127" s="239" t="s">
        <v>144</v>
      </c>
      <c r="H127" s="240">
        <v>362.80000000000001</v>
      </c>
      <c r="I127" s="241"/>
      <c r="J127" s="242">
        <f>ROUND(I127*H127,2)</f>
        <v>0</v>
      </c>
      <c r="K127" s="238" t="s">
        <v>446</v>
      </c>
      <c r="L127" s="243"/>
      <c r="M127" s="244" t="s">
        <v>1</v>
      </c>
      <c r="N127" s="245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447</v>
      </c>
      <c r="AT127" s="234" t="s">
        <v>183</v>
      </c>
      <c r="AU127" s="234" t="s">
        <v>80</v>
      </c>
      <c r="AY127" s="14" t="s">
        <v>138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80</v>
      </c>
      <c r="BK127" s="235">
        <f>ROUND(I127*H127,2)</f>
        <v>0</v>
      </c>
      <c r="BL127" s="14" t="s">
        <v>447</v>
      </c>
      <c r="BM127" s="234" t="s">
        <v>460</v>
      </c>
    </row>
    <row r="128" s="2" customFormat="1" ht="24.15" customHeight="1">
      <c r="A128" s="35"/>
      <c r="B128" s="36"/>
      <c r="C128" s="236" t="s">
        <v>149</v>
      </c>
      <c r="D128" s="236" t="s">
        <v>183</v>
      </c>
      <c r="E128" s="237" t="s">
        <v>461</v>
      </c>
      <c r="F128" s="238" t="s">
        <v>462</v>
      </c>
      <c r="G128" s="239" t="s">
        <v>144</v>
      </c>
      <c r="H128" s="240">
        <v>96</v>
      </c>
      <c r="I128" s="241"/>
      <c r="J128" s="242">
        <f>ROUND(I128*H128,2)</f>
        <v>0</v>
      </c>
      <c r="K128" s="238" t="s">
        <v>446</v>
      </c>
      <c r="L128" s="243"/>
      <c r="M128" s="244" t="s">
        <v>1</v>
      </c>
      <c r="N128" s="245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374</v>
      </c>
      <c r="AT128" s="234" t="s">
        <v>183</v>
      </c>
      <c r="AU128" s="234" t="s">
        <v>80</v>
      </c>
      <c r="AY128" s="14" t="s">
        <v>138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80</v>
      </c>
      <c r="BK128" s="235">
        <f>ROUND(I128*H128,2)</f>
        <v>0</v>
      </c>
      <c r="BL128" s="14" t="s">
        <v>374</v>
      </c>
      <c r="BM128" s="234" t="s">
        <v>463</v>
      </c>
    </row>
    <row r="129" s="2" customFormat="1" ht="24.15" customHeight="1">
      <c r="A129" s="35"/>
      <c r="B129" s="36"/>
      <c r="C129" s="223" t="s">
        <v>146</v>
      </c>
      <c r="D129" s="223" t="s">
        <v>141</v>
      </c>
      <c r="E129" s="224" t="s">
        <v>464</v>
      </c>
      <c r="F129" s="225" t="s">
        <v>465</v>
      </c>
      <c r="G129" s="226" t="s">
        <v>180</v>
      </c>
      <c r="H129" s="227">
        <v>12</v>
      </c>
      <c r="I129" s="228"/>
      <c r="J129" s="229">
        <f>ROUND(I129*H129,2)</f>
        <v>0</v>
      </c>
      <c r="K129" s="225" t="s">
        <v>446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447</v>
      </c>
      <c r="AT129" s="234" t="s">
        <v>141</v>
      </c>
      <c r="AU129" s="234" t="s">
        <v>80</v>
      </c>
      <c r="AY129" s="14" t="s">
        <v>138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80</v>
      </c>
      <c r="BK129" s="235">
        <f>ROUND(I129*H129,2)</f>
        <v>0</v>
      </c>
      <c r="BL129" s="14" t="s">
        <v>447</v>
      </c>
      <c r="BM129" s="234" t="s">
        <v>466</v>
      </c>
    </row>
    <row r="130" s="2" customFormat="1" ht="21.75" customHeight="1">
      <c r="A130" s="35"/>
      <c r="B130" s="36"/>
      <c r="C130" s="236" t="s">
        <v>157</v>
      </c>
      <c r="D130" s="236" t="s">
        <v>183</v>
      </c>
      <c r="E130" s="237" t="s">
        <v>467</v>
      </c>
      <c r="F130" s="238" t="s">
        <v>468</v>
      </c>
      <c r="G130" s="239" t="s">
        <v>180</v>
      </c>
      <c r="H130" s="240">
        <v>12</v>
      </c>
      <c r="I130" s="241"/>
      <c r="J130" s="242">
        <f>ROUND(I130*H130,2)</f>
        <v>0</v>
      </c>
      <c r="K130" s="238" t="s">
        <v>446</v>
      </c>
      <c r="L130" s="243"/>
      <c r="M130" s="244" t="s">
        <v>1</v>
      </c>
      <c r="N130" s="245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374</v>
      </c>
      <c r="AT130" s="234" t="s">
        <v>183</v>
      </c>
      <c r="AU130" s="234" t="s">
        <v>80</v>
      </c>
      <c r="AY130" s="14" t="s">
        <v>138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80</v>
      </c>
      <c r="BK130" s="235">
        <f>ROUND(I130*H130,2)</f>
        <v>0</v>
      </c>
      <c r="BL130" s="14" t="s">
        <v>374</v>
      </c>
      <c r="BM130" s="234" t="s">
        <v>469</v>
      </c>
    </row>
    <row r="131" s="2" customFormat="1" ht="33" customHeight="1">
      <c r="A131" s="35"/>
      <c r="B131" s="36"/>
      <c r="C131" s="223" t="s">
        <v>161</v>
      </c>
      <c r="D131" s="223" t="s">
        <v>141</v>
      </c>
      <c r="E131" s="224" t="s">
        <v>470</v>
      </c>
      <c r="F131" s="225" t="s">
        <v>471</v>
      </c>
      <c r="G131" s="226" t="s">
        <v>180</v>
      </c>
      <c r="H131" s="227">
        <v>6</v>
      </c>
      <c r="I131" s="228"/>
      <c r="J131" s="229">
        <f>ROUND(I131*H131,2)</f>
        <v>0</v>
      </c>
      <c r="K131" s="225" t="s">
        <v>446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447</v>
      </c>
      <c r="AT131" s="234" t="s">
        <v>141</v>
      </c>
      <c r="AU131" s="234" t="s">
        <v>80</v>
      </c>
      <c r="AY131" s="14" t="s">
        <v>138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80</v>
      </c>
      <c r="BK131" s="235">
        <f>ROUND(I131*H131,2)</f>
        <v>0</v>
      </c>
      <c r="BL131" s="14" t="s">
        <v>447</v>
      </c>
      <c r="BM131" s="234" t="s">
        <v>472</v>
      </c>
    </row>
    <row r="132" s="2" customFormat="1" ht="21.75" customHeight="1">
      <c r="A132" s="35"/>
      <c r="B132" s="36"/>
      <c r="C132" s="236" t="s">
        <v>166</v>
      </c>
      <c r="D132" s="236" t="s">
        <v>183</v>
      </c>
      <c r="E132" s="237" t="s">
        <v>473</v>
      </c>
      <c r="F132" s="238" t="s">
        <v>474</v>
      </c>
      <c r="G132" s="239" t="s">
        <v>180</v>
      </c>
      <c r="H132" s="240">
        <v>6</v>
      </c>
      <c r="I132" s="241"/>
      <c r="J132" s="242">
        <f>ROUND(I132*H132,2)</f>
        <v>0</v>
      </c>
      <c r="K132" s="238" t="s">
        <v>446</v>
      </c>
      <c r="L132" s="243"/>
      <c r="M132" s="244" t="s">
        <v>1</v>
      </c>
      <c r="N132" s="245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374</v>
      </c>
      <c r="AT132" s="234" t="s">
        <v>183</v>
      </c>
      <c r="AU132" s="234" t="s">
        <v>80</v>
      </c>
      <c r="AY132" s="14" t="s">
        <v>138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80</v>
      </c>
      <c r="BK132" s="235">
        <f>ROUND(I132*H132,2)</f>
        <v>0</v>
      </c>
      <c r="BL132" s="14" t="s">
        <v>374</v>
      </c>
      <c r="BM132" s="234" t="s">
        <v>475</v>
      </c>
    </row>
    <row r="133" s="2" customFormat="1" ht="16.5" customHeight="1">
      <c r="A133" s="35"/>
      <c r="B133" s="36"/>
      <c r="C133" s="223" t="s">
        <v>186</v>
      </c>
      <c r="D133" s="223" t="s">
        <v>141</v>
      </c>
      <c r="E133" s="224" t="s">
        <v>476</v>
      </c>
      <c r="F133" s="225" t="s">
        <v>477</v>
      </c>
      <c r="G133" s="226" t="s">
        <v>144</v>
      </c>
      <c r="H133" s="227">
        <v>207</v>
      </c>
      <c r="I133" s="228"/>
      <c r="J133" s="229">
        <f>ROUND(I133*H133,2)</f>
        <v>0</v>
      </c>
      <c r="K133" s="225" t="s">
        <v>446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447</v>
      </c>
      <c r="AT133" s="234" t="s">
        <v>141</v>
      </c>
      <c r="AU133" s="234" t="s">
        <v>80</v>
      </c>
      <c r="AY133" s="14" t="s">
        <v>138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80</v>
      </c>
      <c r="BK133" s="235">
        <f>ROUND(I133*H133,2)</f>
        <v>0</v>
      </c>
      <c r="BL133" s="14" t="s">
        <v>447</v>
      </c>
      <c r="BM133" s="234" t="s">
        <v>478</v>
      </c>
    </row>
    <row r="134" s="2" customFormat="1" ht="37.8" customHeight="1">
      <c r="A134" s="35"/>
      <c r="B134" s="36"/>
      <c r="C134" s="236" t="s">
        <v>175</v>
      </c>
      <c r="D134" s="236" t="s">
        <v>183</v>
      </c>
      <c r="E134" s="237" t="s">
        <v>479</v>
      </c>
      <c r="F134" s="238" t="s">
        <v>480</v>
      </c>
      <c r="G134" s="239" t="s">
        <v>144</v>
      </c>
      <c r="H134" s="240">
        <v>201</v>
      </c>
      <c r="I134" s="241"/>
      <c r="J134" s="242">
        <f>ROUND(I134*H134,2)</f>
        <v>0</v>
      </c>
      <c r="K134" s="238" t="s">
        <v>446</v>
      </c>
      <c r="L134" s="243"/>
      <c r="M134" s="244" t="s">
        <v>1</v>
      </c>
      <c r="N134" s="245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374</v>
      </c>
      <c r="AT134" s="234" t="s">
        <v>183</v>
      </c>
      <c r="AU134" s="234" t="s">
        <v>80</v>
      </c>
      <c r="AY134" s="14" t="s">
        <v>138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80</v>
      </c>
      <c r="BK134" s="235">
        <f>ROUND(I134*H134,2)</f>
        <v>0</v>
      </c>
      <c r="BL134" s="14" t="s">
        <v>374</v>
      </c>
      <c r="BM134" s="234" t="s">
        <v>481</v>
      </c>
    </row>
    <row r="135" s="2" customFormat="1" ht="33" customHeight="1">
      <c r="A135" s="35"/>
      <c r="B135" s="36"/>
      <c r="C135" s="236" t="s">
        <v>212</v>
      </c>
      <c r="D135" s="236" t="s">
        <v>183</v>
      </c>
      <c r="E135" s="237" t="s">
        <v>482</v>
      </c>
      <c r="F135" s="238" t="s">
        <v>483</v>
      </c>
      <c r="G135" s="239" t="s">
        <v>144</v>
      </c>
      <c r="H135" s="240">
        <v>6</v>
      </c>
      <c r="I135" s="241"/>
      <c r="J135" s="242">
        <f>ROUND(I135*H135,2)</f>
        <v>0</v>
      </c>
      <c r="K135" s="238" t="s">
        <v>446</v>
      </c>
      <c r="L135" s="243"/>
      <c r="M135" s="244" t="s">
        <v>1</v>
      </c>
      <c r="N135" s="245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447</v>
      </c>
      <c r="AT135" s="234" t="s">
        <v>183</v>
      </c>
      <c r="AU135" s="234" t="s">
        <v>80</v>
      </c>
      <c r="AY135" s="14" t="s">
        <v>138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80</v>
      </c>
      <c r="BK135" s="235">
        <f>ROUND(I135*H135,2)</f>
        <v>0</v>
      </c>
      <c r="BL135" s="14" t="s">
        <v>447</v>
      </c>
      <c r="BM135" s="234" t="s">
        <v>484</v>
      </c>
    </row>
    <row r="136" s="2" customFormat="1" ht="16.5" customHeight="1">
      <c r="A136" s="35"/>
      <c r="B136" s="36"/>
      <c r="C136" s="223" t="s">
        <v>485</v>
      </c>
      <c r="D136" s="223" t="s">
        <v>141</v>
      </c>
      <c r="E136" s="224" t="s">
        <v>486</v>
      </c>
      <c r="F136" s="225" t="s">
        <v>487</v>
      </c>
      <c r="G136" s="226" t="s">
        <v>144</v>
      </c>
      <c r="H136" s="227">
        <v>1217</v>
      </c>
      <c r="I136" s="228"/>
      <c r="J136" s="229">
        <f>ROUND(I136*H136,2)</f>
        <v>0</v>
      </c>
      <c r="K136" s="225" t="s">
        <v>446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447</v>
      </c>
      <c r="AT136" s="234" t="s">
        <v>141</v>
      </c>
      <c r="AU136" s="234" t="s">
        <v>80</v>
      </c>
      <c r="AY136" s="14" t="s">
        <v>138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80</v>
      </c>
      <c r="BK136" s="235">
        <f>ROUND(I136*H136,2)</f>
        <v>0</v>
      </c>
      <c r="BL136" s="14" t="s">
        <v>447</v>
      </c>
      <c r="BM136" s="234" t="s">
        <v>488</v>
      </c>
    </row>
    <row r="137" s="2" customFormat="1" ht="24.15" customHeight="1">
      <c r="A137" s="35"/>
      <c r="B137" s="36"/>
      <c r="C137" s="236" t="s">
        <v>489</v>
      </c>
      <c r="D137" s="236" t="s">
        <v>183</v>
      </c>
      <c r="E137" s="237" t="s">
        <v>490</v>
      </c>
      <c r="F137" s="238" t="s">
        <v>491</v>
      </c>
      <c r="G137" s="239" t="s">
        <v>144</v>
      </c>
      <c r="H137" s="240">
        <v>40</v>
      </c>
      <c r="I137" s="241"/>
      <c r="J137" s="242">
        <f>ROUND(I137*H137,2)</f>
        <v>0</v>
      </c>
      <c r="K137" s="238" t="s">
        <v>446</v>
      </c>
      <c r="L137" s="243"/>
      <c r="M137" s="244" t="s">
        <v>1</v>
      </c>
      <c r="N137" s="245" t="s">
        <v>38</v>
      </c>
      <c r="O137" s="88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447</v>
      </c>
      <c r="AT137" s="234" t="s">
        <v>183</v>
      </c>
      <c r="AU137" s="234" t="s">
        <v>80</v>
      </c>
      <c r="AY137" s="14" t="s">
        <v>138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4" t="s">
        <v>80</v>
      </c>
      <c r="BK137" s="235">
        <f>ROUND(I137*H137,2)</f>
        <v>0</v>
      </c>
      <c r="BL137" s="14" t="s">
        <v>447</v>
      </c>
      <c r="BM137" s="234" t="s">
        <v>492</v>
      </c>
    </row>
    <row r="138" s="2" customFormat="1" ht="24.15" customHeight="1">
      <c r="A138" s="35"/>
      <c r="B138" s="36"/>
      <c r="C138" s="236" t="s">
        <v>493</v>
      </c>
      <c r="D138" s="236" t="s">
        <v>183</v>
      </c>
      <c r="E138" s="237" t="s">
        <v>494</v>
      </c>
      <c r="F138" s="238" t="s">
        <v>495</v>
      </c>
      <c r="G138" s="239" t="s">
        <v>144</v>
      </c>
      <c r="H138" s="240">
        <v>865</v>
      </c>
      <c r="I138" s="241"/>
      <c r="J138" s="242">
        <f>ROUND(I138*H138,2)</f>
        <v>0</v>
      </c>
      <c r="K138" s="238" t="s">
        <v>446</v>
      </c>
      <c r="L138" s="243"/>
      <c r="M138" s="244" t="s">
        <v>1</v>
      </c>
      <c r="N138" s="245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447</v>
      </c>
      <c r="AT138" s="234" t="s">
        <v>183</v>
      </c>
      <c r="AU138" s="234" t="s">
        <v>80</v>
      </c>
      <c r="AY138" s="14" t="s">
        <v>138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80</v>
      </c>
      <c r="BK138" s="235">
        <f>ROUND(I138*H138,2)</f>
        <v>0</v>
      </c>
      <c r="BL138" s="14" t="s">
        <v>447</v>
      </c>
      <c r="BM138" s="234" t="s">
        <v>496</v>
      </c>
    </row>
    <row r="139" s="2" customFormat="1" ht="33" customHeight="1">
      <c r="A139" s="35"/>
      <c r="B139" s="36"/>
      <c r="C139" s="236" t="s">
        <v>497</v>
      </c>
      <c r="D139" s="236" t="s">
        <v>183</v>
      </c>
      <c r="E139" s="237" t="s">
        <v>498</v>
      </c>
      <c r="F139" s="238" t="s">
        <v>499</v>
      </c>
      <c r="G139" s="239" t="s">
        <v>144</v>
      </c>
      <c r="H139" s="240">
        <v>29</v>
      </c>
      <c r="I139" s="241"/>
      <c r="J139" s="242">
        <f>ROUND(I139*H139,2)</f>
        <v>0</v>
      </c>
      <c r="K139" s="238" t="s">
        <v>446</v>
      </c>
      <c r="L139" s="243"/>
      <c r="M139" s="244" t="s">
        <v>1</v>
      </c>
      <c r="N139" s="245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447</v>
      </c>
      <c r="AT139" s="234" t="s">
        <v>183</v>
      </c>
      <c r="AU139" s="234" t="s">
        <v>80</v>
      </c>
      <c r="AY139" s="14" t="s">
        <v>138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80</v>
      </c>
      <c r="BK139" s="235">
        <f>ROUND(I139*H139,2)</f>
        <v>0</v>
      </c>
      <c r="BL139" s="14" t="s">
        <v>447</v>
      </c>
      <c r="BM139" s="234" t="s">
        <v>500</v>
      </c>
    </row>
    <row r="140" s="2" customFormat="1" ht="33" customHeight="1">
      <c r="A140" s="35"/>
      <c r="B140" s="36"/>
      <c r="C140" s="236" t="s">
        <v>8</v>
      </c>
      <c r="D140" s="236" t="s">
        <v>183</v>
      </c>
      <c r="E140" s="237" t="s">
        <v>501</v>
      </c>
      <c r="F140" s="238" t="s">
        <v>502</v>
      </c>
      <c r="G140" s="239" t="s">
        <v>144</v>
      </c>
      <c r="H140" s="240">
        <v>271</v>
      </c>
      <c r="I140" s="241"/>
      <c r="J140" s="242">
        <f>ROUND(I140*H140,2)</f>
        <v>0</v>
      </c>
      <c r="K140" s="238" t="s">
        <v>446</v>
      </c>
      <c r="L140" s="243"/>
      <c r="M140" s="244" t="s">
        <v>1</v>
      </c>
      <c r="N140" s="245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447</v>
      </c>
      <c r="AT140" s="234" t="s">
        <v>183</v>
      </c>
      <c r="AU140" s="234" t="s">
        <v>80</v>
      </c>
      <c r="AY140" s="14" t="s">
        <v>138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80</v>
      </c>
      <c r="BK140" s="235">
        <f>ROUND(I140*H140,2)</f>
        <v>0</v>
      </c>
      <c r="BL140" s="14" t="s">
        <v>447</v>
      </c>
      <c r="BM140" s="234" t="s">
        <v>503</v>
      </c>
    </row>
    <row r="141" s="2" customFormat="1" ht="33" customHeight="1">
      <c r="A141" s="35"/>
      <c r="B141" s="36"/>
      <c r="C141" s="236" t="s">
        <v>297</v>
      </c>
      <c r="D141" s="236" t="s">
        <v>183</v>
      </c>
      <c r="E141" s="237" t="s">
        <v>504</v>
      </c>
      <c r="F141" s="238" t="s">
        <v>505</v>
      </c>
      <c r="G141" s="239" t="s">
        <v>144</v>
      </c>
      <c r="H141" s="240">
        <v>12</v>
      </c>
      <c r="I141" s="241"/>
      <c r="J141" s="242">
        <f>ROUND(I141*H141,2)</f>
        <v>0</v>
      </c>
      <c r="K141" s="238" t="s">
        <v>446</v>
      </c>
      <c r="L141" s="243"/>
      <c r="M141" s="244" t="s">
        <v>1</v>
      </c>
      <c r="N141" s="245" t="s">
        <v>38</v>
      </c>
      <c r="O141" s="88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4" t="s">
        <v>447</v>
      </c>
      <c r="AT141" s="234" t="s">
        <v>183</v>
      </c>
      <c r="AU141" s="234" t="s">
        <v>80</v>
      </c>
      <c r="AY141" s="14" t="s">
        <v>138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4" t="s">
        <v>80</v>
      </c>
      <c r="BK141" s="235">
        <f>ROUND(I141*H141,2)</f>
        <v>0</v>
      </c>
      <c r="BL141" s="14" t="s">
        <v>447</v>
      </c>
      <c r="BM141" s="234" t="s">
        <v>506</v>
      </c>
    </row>
    <row r="142" s="2" customFormat="1" ht="16.5" customHeight="1">
      <c r="A142" s="35"/>
      <c r="B142" s="36"/>
      <c r="C142" s="223" t="s">
        <v>507</v>
      </c>
      <c r="D142" s="223" t="s">
        <v>141</v>
      </c>
      <c r="E142" s="224" t="s">
        <v>508</v>
      </c>
      <c r="F142" s="225" t="s">
        <v>509</v>
      </c>
      <c r="G142" s="226" t="s">
        <v>144</v>
      </c>
      <c r="H142" s="227">
        <v>7</v>
      </c>
      <c r="I142" s="228"/>
      <c r="J142" s="229">
        <f>ROUND(I142*H142,2)</f>
        <v>0</v>
      </c>
      <c r="K142" s="225" t="s">
        <v>446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447</v>
      </c>
      <c r="AT142" s="234" t="s">
        <v>141</v>
      </c>
      <c r="AU142" s="234" t="s">
        <v>80</v>
      </c>
      <c r="AY142" s="14" t="s">
        <v>138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80</v>
      </c>
      <c r="BK142" s="235">
        <f>ROUND(I142*H142,2)</f>
        <v>0</v>
      </c>
      <c r="BL142" s="14" t="s">
        <v>447</v>
      </c>
      <c r="BM142" s="234" t="s">
        <v>510</v>
      </c>
    </row>
    <row r="143" s="2" customFormat="1" ht="33" customHeight="1">
      <c r="A143" s="35"/>
      <c r="B143" s="36"/>
      <c r="C143" s="236" t="s">
        <v>301</v>
      </c>
      <c r="D143" s="236" t="s">
        <v>183</v>
      </c>
      <c r="E143" s="237" t="s">
        <v>511</v>
      </c>
      <c r="F143" s="238" t="s">
        <v>512</v>
      </c>
      <c r="G143" s="239" t="s">
        <v>144</v>
      </c>
      <c r="H143" s="240">
        <v>7</v>
      </c>
      <c r="I143" s="241"/>
      <c r="J143" s="242">
        <f>ROUND(I143*H143,2)</f>
        <v>0</v>
      </c>
      <c r="K143" s="238" t="s">
        <v>446</v>
      </c>
      <c r="L143" s="243"/>
      <c r="M143" s="244" t="s">
        <v>1</v>
      </c>
      <c r="N143" s="245" t="s">
        <v>38</v>
      </c>
      <c r="O143" s="88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4" t="s">
        <v>447</v>
      </c>
      <c r="AT143" s="234" t="s">
        <v>183</v>
      </c>
      <c r="AU143" s="234" t="s">
        <v>80</v>
      </c>
      <c r="AY143" s="14" t="s">
        <v>138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4" t="s">
        <v>80</v>
      </c>
      <c r="BK143" s="235">
        <f>ROUND(I143*H143,2)</f>
        <v>0</v>
      </c>
      <c r="BL143" s="14" t="s">
        <v>447</v>
      </c>
      <c r="BM143" s="234" t="s">
        <v>513</v>
      </c>
    </row>
    <row r="144" s="2" customFormat="1" ht="44.25" customHeight="1">
      <c r="A144" s="35"/>
      <c r="B144" s="36"/>
      <c r="C144" s="223" t="s">
        <v>514</v>
      </c>
      <c r="D144" s="223" t="s">
        <v>141</v>
      </c>
      <c r="E144" s="224" t="s">
        <v>515</v>
      </c>
      <c r="F144" s="225" t="s">
        <v>516</v>
      </c>
      <c r="G144" s="226" t="s">
        <v>144</v>
      </c>
      <c r="H144" s="227">
        <v>50</v>
      </c>
      <c r="I144" s="228"/>
      <c r="J144" s="229">
        <f>ROUND(I144*H144,2)</f>
        <v>0</v>
      </c>
      <c r="K144" s="225" t="s">
        <v>446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447</v>
      </c>
      <c r="AT144" s="234" t="s">
        <v>141</v>
      </c>
      <c r="AU144" s="234" t="s">
        <v>80</v>
      </c>
      <c r="AY144" s="14" t="s">
        <v>138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80</v>
      </c>
      <c r="BK144" s="235">
        <f>ROUND(I144*H144,2)</f>
        <v>0</v>
      </c>
      <c r="BL144" s="14" t="s">
        <v>447</v>
      </c>
      <c r="BM144" s="234" t="s">
        <v>517</v>
      </c>
    </row>
    <row r="145" s="2" customFormat="1" ht="24.15" customHeight="1">
      <c r="A145" s="35"/>
      <c r="B145" s="36"/>
      <c r="C145" s="236" t="s">
        <v>518</v>
      </c>
      <c r="D145" s="236" t="s">
        <v>183</v>
      </c>
      <c r="E145" s="237" t="s">
        <v>519</v>
      </c>
      <c r="F145" s="238" t="s">
        <v>520</v>
      </c>
      <c r="G145" s="239" t="s">
        <v>144</v>
      </c>
      <c r="H145" s="240">
        <v>50</v>
      </c>
      <c r="I145" s="241"/>
      <c r="J145" s="242">
        <f>ROUND(I145*H145,2)</f>
        <v>0</v>
      </c>
      <c r="K145" s="238" t="s">
        <v>446</v>
      </c>
      <c r="L145" s="243"/>
      <c r="M145" s="244" t="s">
        <v>1</v>
      </c>
      <c r="N145" s="245" t="s">
        <v>38</v>
      </c>
      <c r="O145" s="88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4" t="s">
        <v>447</v>
      </c>
      <c r="AT145" s="234" t="s">
        <v>183</v>
      </c>
      <c r="AU145" s="234" t="s">
        <v>80</v>
      </c>
      <c r="AY145" s="14" t="s">
        <v>138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4" t="s">
        <v>80</v>
      </c>
      <c r="BK145" s="235">
        <f>ROUND(I145*H145,2)</f>
        <v>0</v>
      </c>
      <c r="BL145" s="14" t="s">
        <v>447</v>
      </c>
      <c r="BM145" s="234" t="s">
        <v>521</v>
      </c>
    </row>
    <row r="146" s="2" customFormat="1" ht="37.8" customHeight="1">
      <c r="A146" s="35"/>
      <c r="B146" s="36"/>
      <c r="C146" s="223" t="s">
        <v>7</v>
      </c>
      <c r="D146" s="223" t="s">
        <v>141</v>
      </c>
      <c r="E146" s="224" t="s">
        <v>522</v>
      </c>
      <c r="F146" s="225" t="s">
        <v>523</v>
      </c>
      <c r="G146" s="226" t="s">
        <v>180</v>
      </c>
      <c r="H146" s="227">
        <v>30</v>
      </c>
      <c r="I146" s="228"/>
      <c r="J146" s="229">
        <f>ROUND(I146*H146,2)</f>
        <v>0</v>
      </c>
      <c r="K146" s="225" t="s">
        <v>446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447</v>
      </c>
      <c r="AT146" s="234" t="s">
        <v>141</v>
      </c>
      <c r="AU146" s="234" t="s">
        <v>80</v>
      </c>
      <c r="AY146" s="14" t="s">
        <v>138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80</v>
      </c>
      <c r="BK146" s="235">
        <f>ROUND(I146*H146,2)</f>
        <v>0</v>
      </c>
      <c r="BL146" s="14" t="s">
        <v>447</v>
      </c>
      <c r="BM146" s="234" t="s">
        <v>524</v>
      </c>
    </row>
    <row r="147" s="2" customFormat="1" ht="37.8" customHeight="1">
      <c r="A147" s="35"/>
      <c r="B147" s="36"/>
      <c r="C147" s="223" t="s">
        <v>308</v>
      </c>
      <c r="D147" s="223" t="s">
        <v>141</v>
      </c>
      <c r="E147" s="224" t="s">
        <v>525</v>
      </c>
      <c r="F147" s="225" t="s">
        <v>526</v>
      </c>
      <c r="G147" s="226" t="s">
        <v>180</v>
      </c>
      <c r="H147" s="227">
        <v>34</v>
      </c>
      <c r="I147" s="228"/>
      <c r="J147" s="229">
        <f>ROUND(I147*H147,2)</f>
        <v>0</v>
      </c>
      <c r="K147" s="225" t="s">
        <v>446</v>
      </c>
      <c r="L147" s="41"/>
      <c r="M147" s="230" t="s">
        <v>1</v>
      </c>
      <c r="N147" s="231" t="s">
        <v>38</v>
      </c>
      <c r="O147" s="88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4" t="s">
        <v>447</v>
      </c>
      <c r="AT147" s="234" t="s">
        <v>141</v>
      </c>
      <c r="AU147" s="234" t="s">
        <v>80</v>
      </c>
      <c r="AY147" s="14" t="s">
        <v>138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4" t="s">
        <v>80</v>
      </c>
      <c r="BK147" s="235">
        <f>ROUND(I147*H147,2)</f>
        <v>0</v>
      </c>
      <c r="BL147" s="14" t="s">
        <v>447</v>
      </c>
      <c r="BM147" s="234" t="s">
        <v>527</v>
      </c>
    </row>
    <row r="148" s="2" customFormat="1" ht="16.5" customHeight="1">
      <c r="A148" s="35"/>
      <c r="B148" s="36"/>
      <c r="C148" s="223" t="s">
        <v>312</v>
      </c>
      <c r="D148" s="223" t="s">
        <v>141</v>
      </c>
      <c r="E148" s="224" t="s">
        <v>528</v>
      </c>
      <c r="F148" s="225" t="s">
        <v>529</v>
      </c>
      <c r="G148" s="226" t="s">
        <v>144</v>
      </c>
      <c r="H148" s="227">
        <v>570.60000000000002</v>
      </c>
      <c r="I148" s="228"/>
      <c r="J148" s="229">
        <f>ROUND(I148*H148,2)</f>
        <v>0</v>
      </c>
      <c r="K148" s="225" t="s">
        <v>446</v>
      </c>
      <c r="L148" s="41"/>
      <c r="M148" s="230" t="s">
        <v>1</v>
      </c>
      <c r="N148" s="231" t="s">
        <v>38</v>
      </c>
      <c r="O148" s="88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4" t="s">
        <v>447</v>
      </c>
      <c r="AT148" s="234" t="s">
        <v>141</v>
      </c>
      <c r="AU148" s="234" t="s">
        <v>80</v>
      </c>
      <c r="AY148" s="14" t="s">
        <v>138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4" t="s">
        <v>80</v>
      </c>
      <c r="BK148" s="235">
        <f>ROUND(I148*H148,2)</f>
        <v>0</v>
      </c>
      <c r="BL148" s="14" t="s">
        <v>447</v>
      </c>
      <c r="BM148" s="234" t="s">
        <v>530</v>
      </c>
    </row>
    <row r="149" s="2" customFormat="1" ht="33" customHeight="1">
      <c r="A149" s="35"/>
      <c r="B149" s="36"/>
      <c r="C149" s="236" t="s">
        <v>531</v>
      </c>
      <c r="D149" s="236" t="s">
        <v>183</v>
      </c>
      <c r="E149" s="237" t="s">
        <v>532</v>
      </c>
      <c r="F149" s="238" t="s">
        <v>533</v>
      </c>
      <c r="G149" s="239" t="s">
        <v>144</v>
      </c>
      <c r="H149" s="240">
        <v>570.60000000000002</v>
      </c>
      <c r="I149" s="241"/>
      <c r="J149" s="242">
        <f>ROUND(I149*H149,2)</f>
        <v>0</v>
      </c>
      <c r="K149" s="238" t="s">
        <v>446</v>
      </c>
      <c r="L149" s="243"/>
      <c r="M149" s="244" t="s">
        <v>1</v>
      </c>
      <c r="N149" s="245" t="s">
        <v>38</v>
      </c>
      <c r="O149" s="88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4" t="s">
        <v>447</v>
      </c>
      <c r="AT149" s="234" t="s">
        <v>183</v>
      </c>
      <c r="AU149" s="234" t="s">
        <v>80</v>
      </c>
      <c r="AY149" s="14" t="s">
        <v>138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4" t="s">
        <v>80</v>
      </c>
      <c r="BK149" s="235">
        <f>ROUND(I149*H149,2)</f>
        <v>0</v>
      </c>
      <c r="BL149" s="14" t="s">
        <v>447</v>
      </c>
      <c r="BM149" s="234" t="s">
        <v>534</v>
      </c>
    </row>
    <row r="150" s="2" customFormat="1" ht="16.5" customHeight="1">
      <c r="A150" s="35"/>
      <c r="B150" s="36"/>
      <c r="C150" s="223" t="s">
        <v>535</v>
      </c>
      <c r="D150" s="223" t="s">
        <v>141</v>
      </c>
      <c r="E150" s="224" t="s">
        <v>536</v>
      </c>
      <c r="F150" s="225" t="s">
        <v>537</v>
      </c>
      <c r="G150" s="226" t="s">
        <v>180</v>
      </c>
      <c r="H150" s="227">
        <v>40</v>
      </c>
      <c r="I150" s="228"/>
      <c r="J150" s="229">
        <f>ROUND(I150*H150,2)</f>
        <v>0</v>
      </c>
      <c r="K150" s="225" t="s">
        <v>446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146</v>
      </c>
      <c r="AT150" s="234" t="s">
        <v>141</v>
      </c>
      <c r="AU150" s="234" t="s">
        <v>80</v>
      </c>
      <c r="AY150" s="14" t="s">
        <v>138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80</v>
      </c>
      <c r="BK150" s="235">
        <f>ROUND(I150*H150,2)</f>
        <v>0</v>
      </c>
      <c r="BL150" s="14" t="s">
        <v>146</v>
      </c>
      <c r="BM150" s="234" t="s">
        <v>538</v>
      </c>
    </row>
    <row r="151" s="2" customFormat="1" ht="24.15" customHeight="1">
      <c r="A151" s="35"/>
      <c r="B151" s="36"/>
      <c r="C151" s="236" t="s">
        <v>539</v>
      </c>
      <c r="D151" s="236" t="s">
        <v>183</v>
      </c>
      <c r="E151" s="237" t="s">
        <v>540</v>
      </c>
      <c r="F151" s="238" t="s">
        <v>541</v>
      </c>
      <c r="G151" s="239" t="s">
        <v>180</v>
      </c>
      <c r="H151" s="240">
        <v>40</v>
      </c>
      <c r="I151" s="241"/>
      <c r="J151" s="242">
        <f>ROUND(I151*H151,2)</f>
        <v>0</v>
      </c>
      <c r="K151" s="238" t="s">
        <v>357</v>
      </c>
      <c r="L151" s="243"/>
      <c r="M151" s="244" t="s">
        <v>1</v>
      </c>
      <c r="N151" s="245" t="s">
        <v>38</v>
      </c>
      <c r="O151" s="88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4" t="s">
        <v>374</v>
      </c>
      <c r="AT151" s="234" t="s">
        <v>183</v>
      </c>
      <c r="AU151" s="234" t="s">
        <v>80</v>
      </c>
      <c r="AY151" s="14" t="s">
        <v>138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4" t="s">
        <v>80</v>
      </c>
      <c r="BK151" s="235">
        <f>ROUND(I151*H151,2)</f>
        <v>0</v>
      </c>
      <c r="BL151" s="14" t="s">
        <v>374</v>
      </c>
      <c r="BM151" s="234" t="s">
        <v>542</v>
      </c>
    </row>
    <row r="152" s="2" customFormat="1" ht="24.15" customHeight="1">
      <c r="A152" s="35"/>
      <c r="B152" s="36"/>
      <c r="C152" s="223" t="s">
        <v>543</v>
      </c>
      <c r="D152" s="223" t="s">
        <v>141</v>
      </c>
      <c r="E152" s="224" t="s">
        <v>544</v>
      </c>
      <c r="F152" s="225" t="s">
        <v>545</v>
      </c>
      <c r="G152" s="226" t="s">
        <v>180</v>
      </c>
      <c r="H152" s="227">
        <v>13</v>
      </c>
      <c r="I152" s="228"/>
      <c r="J152" s="229">
        <f>ROUND(I152*H152,2)</f>
        <v>0</v>
      </c>
      <c r="K152" s="225" t="s">
        <v>446</v>
      </c>
      <c r="L152" s="41"/>
      <c r="M152" s="230" t="s">
        <v>1</v>
      </c>
      <c r="N152" s="231" t="s">
        <v>38</v>
      </c>
      <c r="O152" s="88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4" t="s">
        <v>447</v>
      </c>
      <c r="AT152" s="234" t="s">
        <v>141</v>
      </c>
      <c r="AU152" s="234" t="s">
        <v>80</v>
      </c>
      <c r="AY152" s="14" t="s">
        <v>138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4" t="s">
        <v>80</v>
      </c>
      <c r="BK152" s="235">
        <f>ROUND(I152*H152,2)</f>
        <v>0</v>
      </c>
      <c r="BL152" s="14" t="s">
        <v>447</v>
      </c>
      <c r="BM152" s="234" t="s">
        <v>546</v>
      </c>
    </row>
    <row r="153" s="2" customFormat="1" ht="44.25" customHeight="1">
      <c r="A153" s="35"/>
      <c r="B153" s="36"/>
      <c r="C153" s="236" t="s">
        <v>547</v>
      </c>
      <c r="D153" s="236" t="s">
        <v>183</v>
      </c>
      <c r="E153" s="237" t="s">
        <v>548</v>
      </c>
      <c r="F153" s="238" t="s">
        <v>549</v>
      </c>
      <c r="G153" s="239" t="s">
        <v>180</v>
      </c>
      <c r="H153" s="240">
        <v>12</v>
      </c>
      <c r="I153" s="241"/>
      <c r="J153" s="242">
        <f>ROUND(I153*H153,2)</f>
        <v>0</v>
      </c>
      <c r="K153" s="238" t="s">
        <v>446</v>
      </c>
      <c r="L153" s="243"/>
      <c r="M153" s="244" t="s">
        <v>1</v>
      </c>
      <c r="N153" s="245" t="s">
        <v>38</v>
      </c>
      <c r="O153" s="88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4" t="s">
        <v>447</v>
      </c>
      <c r="AT153" s="234" t="s">
        <v>183</v>
      </c>
      <c r="AU153" s="234" t="s">
        <v>80</v>
      </c>
      <c r="AY153" s="14" t="s">
        <v>138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4" t="s">
        <v>80</v>
      </c>
      <c r="BK153" s="235">
        <f>ROUND(I153*H153,2)</f>
        <v>0</v>
      </c>
      <c r="BL153" s="14" t="s">
        <v>447</v>
      </c>
      <c r="BM153" s="234" t="s">
        <v>550</v>
      </c>
    </row>
    <row r="154" s="2" customFormat="1">
      <c r="A154" s="35"/>
      <c r="B154" s="36"/>
      <c r="C154" s="37"/>
      <c r="D154" s="246" t="s">
        <v>226</v>
      </c>
      <c r="E154" s="37"/>
      <c r="F154" s="247" t="s">
        <v>551</v>
      </c>
      <c r="G154" s="37"/>
      <c r="H154" s="37"/>
      <c r="I154" s="248"/>
      <c r="J154" s="37"/>
      <c r="K154" s="37"/>
      <c r="L154" s="41"/>
      <c r="M154" s="249"/>
      <c r="N154" s="25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226</v>
      </c>
      <c r="AU154" s="14" t="s">
        <v>80</v>
      </c>
    </row>
    <row r="155" s="2" customFormat="1" ht="44.25" customHeight="1">
      <c r="A155" s="35"/>
      <c r="B155" s="36"/>
      <c r="C155" s="236" t="s">
        <v>552</v>
      </c>
      <c r="D155" s="236" t="s">
        <v>183</v>
      </c>
      <c r="E155" s="237" t="s">
        <v>553</v>
      </c>
      <c r="F155" s="238" t="s">
        <v>554</v>
      </c>
      <c r="G155" s="239" t="s">
        <v>180</v>
      </c>
      <c r="H155" s="240">
        <v>1</v>
      </c>
      <c r="I155" s="241"/>
      <c r="J155" s="242">
        <f>ROUND(I155*H155,2)</f>
        <v>0</v>
      </c>
      <c r="K155" s="238" t="s">
        <v>446</v>
      </c>
      <c r="L155" s="243"/>
      <c r="M155" s="244" t="s">
        <v>1</v>
      </c>
      <c r="N155" s="245" t="s">
        <v>38</v>
      </c>
      <c r="O155" s="88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4" t="s">
        <v>447</v>
      </c>
      <c r="AT155" s="234" t="s">
        <v>183</v>
      </c>
      <c r="AU155" s="234" t="s">
        <v>80</v>
      </c>
      <c r="AY155" s="14" t="s">
        <v>138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4" t="s">
        <v>80</v>
      </c>
      <c r="BK155" s="235">
        <f>ROUND(I155*H155,2)</f>
        <v>0</v>
      </c>
      <c r="BL155" s="14" t="s">
        <v>447</v>
      </c>
      <c r="BM155" s="234" t="s">
        <v>555</v>
      </c>
    </row>
    <row r="156" s="2" customFormat="1">
      <c r="A156" s="35"/>
      <c r="B156" s="36"/>
      <c r="C156" s="37"/>
      <c r="D156" s="246" t="s">
        <v>226</v>
      </c>
      <c r="E156" s="37"/>
      <c r="F156" s="247" t="s">
        <v>551</v>
      </c>
      <c r="G156" s="37"/>
      <c r="H156" s="37"/>
      <c r="I156" s="248"/>
      <c r="J156" s="37"/>
      <c r="K156" s="37"/>
      <c r="L156" s="41"/>
      <c r="M156" s="249"/>
      <c r="N156" s="25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226</v>
      </c>
      <c r="AU156" s="14" t="s">
        <v>80</v>
      </c>
    </row>
    <row r="157" s="2" customFormat="1" ht="24.15" customHeight="1">
      <c r="A157" s="35"/>
      <c r="B157" s="36"/>
      <c r="C157" s="223" t="s">
        <v>319</v>
      </c>
      <c r="D157" s="223" t="s">
        <v>141</v>
      </c>
      <c r="E157" s="224" t="s">
        <v>556</v>
      </c>
      <c r="F157" s="225" t="s">
        <v>557</v>
      </c>
      <c r="G157" s="226" t="s">
        <v>180</v>
      </c>
      <c r="H157" s="227">
        <v>13</v>
      </c>
      <c r="I157" s="228"/>
      <c r="J157" s="229">
        <f>ROUND(I157*H157,2)</f>
        <v>0</v>
      </c>
      <c r="K157" s="225" t="s">
        <v>446</v>
      </c>
      <c r="L157" s="41"/>
      <c r="M157" s="230" t="s">
        <v>1</v>
      </c>
      <c r="N157" s="231" t="s">
        <v>38</v>
      </c>
      <c r="O157" s="88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4" t="s">
        <v>447</v>
      </c>
      <c r="AT157" s="234" t="s">
        <v>141</v>
      </c>
      <c r="AU157" s="234" t="s">
        <v>80</v>
      </c>
      <c r="AY157" s="14" t="s">
        <v>138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4" t="s">
        <v>80</v>
      </c>
      <c r="BK157" s="235">
        <f>ROUND(I157*H157,2)</f>
        <v>0</v>
      </c>
      <c r="BL157" s="14" t="s">
        <v>447</v>
      </c>
      <c r="BM157" s="234" t="s">
        <v>558</v>
      </c>
    </row>
    <row r="158" s="2" customFormat="1" ht="16.5" customHeight="1">
      <c r="A158" s="35"/>
      <c r="B158" s="36"/>
      <c r="C158" s="223" t="s">
        <v>327</v>
      </c>
      <c r="D158" s="223" t="s">
        <v>141</v>
      </c>
      <c r="E158" s="224" t="s">
        <v>559</v>
      </c>
      <c r="F158" s="225" t="s">
        <v>560</v>
      </c>
      <c r="G158" s="226" t="s">
        <v>180</v>
      </c>
      <c r="H158" s="227">
        <v>13</v>
      </c>
      <c r="I158" s="228"/>
      <c r="J158" s="229">
        <f>ROUND(I158*H158,2)</f>
        <v>0</v>
      </c>
      <c r="K158" s="225" t="s">
        <v>446</v>
      </c>
      <c r="L158" s="41"/>
      <c r="M158" s="230" t="s">
        <v>1</v>
      </c>
      <c r="N158" s="231" t="s">
        <v>38</v>
      </c>
      <c r="O158" s="88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4" t="s">
        <v>447</v>
      </c>
      <c r="AT158" s="234" t="s">
        <v>141</v>
      </c>
      <c r="AU158" s="234" t="s">
        <v>80</v>
      </c>
      <c r="AY158" s="14" t="s">
        <v>138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4" t="s">
        <v>80</v>
      </c>
      <c r="BK158" s="235">
        <f>ROUND(I158*H158,2)</f>
        <v>0</v>
      </c>
      <c r="BL158" s="14" t="s">
        <v>447</v>
      </c>
      <c r="BM158" s="234" t="s">
        <v>561</v>
      </c>
    </row>
    <row r="159" s="2" customFormat="1" ht="33" customHeight="1">
      <c r="A159" s="35"/>
      <c r="B159" s="36"/>
      <c r="C159" s="223" t="s">
        <v>562</v>
      </c>
      <c r="D159" s="223" t="s">
        <v>141</v>
      </c>
      <c r="E159" s="224" t="s">
        <v>563</v>
      </c>
      <c r="F159" s="225" t="s">
        <v>564</v>
      </c>
      <c r="G159" s="226" t="s">
        <v>180</v>
      </c>
      <c r="H159" s="227">
        <v>12</v>
      </c>
      <c r="I159" s="228"/>
      <c r="J159" s="229">
        <f>ROUND(I159*H159,2)</f>
        <v>0</v>
      </c>
      <c r="K159" s="225" t="s">
        <v>446</v>
      </c>
      <c r="L159" s="41"/>
      <c r="M159" s="230" t="s">
        <v>1</v>
      </c>
      <c r="N159" s="231" t="s">
        <v>38</v>
      </c>
      <c r="O159" s="88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4" t="s">
        <v>447</v>
      </c>
      <c r="AT159" s="234" t="s">
        <v>141</v>
      </c>
      <c r="AU159" s="234" t="s">
        <v>80</v>
      </c>
      <c r="AY159" s="14" t="s">
        <v>138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4" t="s">
        <v>80</v>
      </c>
      <c r="BK159" s="235">
        <f>ROUND(I159*H159,2)</f>
        <v>0</v>
      </c>
      <c r="BL159" s="14" t="s">
        <v>447</v>
      </c>
      <c r="BM159" s="234" t="s">
        <v>565</v>
      </c>
    </row>
    <row r="160" s="2" customFormat="1" ht="24.15" customHeight="1">
      <c r="A160" s="35"/>
      <c r="B160" s="36"/>
      <c r="C160" s="236" t="s">
        <v>188</v>
      </c>
      <c r="D160" s="236" t="s">
        <v>183</v>
      </c>
      <c r="E160" s="237" t="s">
        <v>566</v>
      </c>
      <c r="F160" s="238" t="s">
        <v>567</v>
      </c>
      <c r="G160" s="239" t="s">
        <v>180</v>
      </c>
      <c r="H160" s="240">
        <v>12</v>
      </c>
      <c r="I160" s="241"/>
      <c r="J160" s="242">
        <f>ROUND(I160*H160,2)</f>
        <v>0</v>
      </c>
      <c r="K160" s="238" t="s">
        <v>446</v>
      </c>
      <c r="L160" s="243"/>
      <c r="M160" s="244" t="s">
        <v>1</v>
      </c>
      <c r="N160" s="245" t="s">
        <v>38</v>
      </c>
      <c r="O160" s="88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4" t="s">
        <v>374</v>
      </c>
      <c r="AT160" s="234" t="s">
        <v>183</v>
      </c>
      <c r="AU160" s="234" t="s">
        <v>80</v>
      </c>
      <c r="AY160" s="14" t="s">
        <v>138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4" t="s">
        <v>80</v>
      </c>
      <c r="BK160" s="235">
        <f>ROUND(I160*H160,2)</f>
        <v>0</v>
      </c>
      <c r="BL160" s="14" t="s">
        <v>374</v>
      </c>
      <c r="BM160" s="234" t="s">
        <v>568</v>
      </c>
    </row>
    <row r="161" s="2" customFormat="1">
      <c r="A161" s="35"/>
      <c r="B161" s="36"/>
      <c r="C161" s="37"/>
      <c r="D161" s="246" t="s">
        <v>226</v>
      </c>
      <c r="E161" s="37"/>
      <c r="F161" s="247" t="s">
        <v>569</v>
      </c>
      <c r="G161" s="37"/>
      <c r="H161" s="37"/>
      <c r="I161" s="248"/>
      <c r="J161" s="37"/>
      <c r="K161" s="37"/>
      <c r="L161" s="41"/>
      <c r="M161" s="249"/>
      <c r="N161" s="250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226</v>
      </c>
      <c r="AU161" s="14" t="s">
        <v>80</v>
      </c>
    </row>
    <row r="162" s="2" customFormat="1" ht="24.15" customHeight="1">
      <c r="A162" s="35"/>
      <c r="B162" s="36"/>
      <c r="C162" s="223" t="s">
        <v>331</v>
      </c>
      <c r="D162" s="223" t="s">
        <v>141</v>
      </c>
      <c r="E162" s="224" t="s">
        <v>570</v>
      </c>
      <c r="F162" s="225" t="s">
        <v>571</v>
      </c>
      <c r="G162" s="226" t="s">
        <v>180</v>
      </c>
      <c r="H162" s="227">
        <v>2</v>
      </c>
      <c r="I162" s="228"/>
      <c r="J162" s="229">
        <f>ROUND(I162*H162,2)</f>
        <v>0</v>
      </c>
      <c r="K162" s="225" t="s">
        <v>357</v>
      </c>
      <c r="L162" s="41"/>
      <c r="M162" s="230" t="s">
        <v>1</v>
      </c>
      <c r="N162" s="231" t="s">
        <v>38</v>
      </c>
      <c r="O162" s="88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4" t="s">
        <v>447</v>
      </c>
      <c r="AT162" s="234" t="s">
        <v>141</v>
      </c>
      <c r="AU162" s="234" t="s">
        <v>80</v>
      </c>
      <c r="AY162" s="14" t="s">
        <v>138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4" t="s">
        <v>80</v>
      </c>
      <c r="BK162" s="235">
        <f>ROUND(I162*H162,2)</f>
        <v>0</v>
      </c>
      <c r="BL162" s="14" t="s">
        <v>447</v>
      </c>
      <c r="BM162" s="234" t="s">
        <v>572</v>
      </c>
    </row>
    <row r="163" s="2" customFormat="1" ht="24.15" customHeight="1">
      <c r="A163" s="35"/>
      <c r="B163" s="36"/>
      <c r="C163" s="236" t="s">
        <v>240</v>
      </c>
      <c r="D163" s="236" t="s">
        <v>183</v>
      </c>
      <c r="E163" s="237" t="s">
        <v>573</v>
      </c>
      <c r="F163" s="238" t="s">
        <v>574</v>
      </c>
      <c r="G163" s="239" t="s">
        <v>180</v>
      </c>
      <c r="H163" s="240">
        <v>2</v>
      </c>
      <c r="I163" s="241"/>
      <c r="J163" s="242">
        <f>ROUND(I163*H163,2)</f>
        <v>0</v>
      </c>
      <c r="K163" s="238" t="s">
        <v>446</v>
      </c>
      <c r="L163" s="243"/>
      <c r="M163" s="244" t="s">
        <v>1</v>
      </c>
      <c r="N163" s="245" t="s">
        <v>38</v>
      </c>
      <c r="O163" s="88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4" t="s">
        <v>447</v>
      </c>
      <c r="AT163" s="234" t="s">
        <v>183</v>
      </c>
      <c r="AU163" s="234" t="s">
        <v>80</v>
      </c>
      <c r="AY163" s="14" t="s">
        <v>138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4" t="s">
        <v>80</v>
      </c>
      <c r="BK163" s="235">
        <f>ROUND(I163*H163,2)</f>
        <v>0</v>
      </c>
      <c r="BL163" s="14" t="s">
        <v>447</v>
      </c>
      <c r="BM163" s="234" t="s">
        <v>575</v>
      </c>
    </row>
    <row r="164" s="2" customFormat="1">
      <c r="A164" s="35"/>
      <c r="B164" s="36"/>
      <c r="C164" s="37"/>
      <c r="D164" s="246" t="s">
        <v>226</v>
      </c>
      <c r="E164" s="37"/>
      <c r="F164" s="247" t="s">
        <v>576</v>
      </c>
      <c r="G164" s="37"/>
      <c r="H164" s="37"/>
      <c r="I164" s="248"/>
      <c r="J164" s="37"/>
      <c r="K164" s="37"/>
      <c r="L164" s="41"/>
      <c r="M164" s="249"/>
      <c r="N164" s="250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226</v>
      </c>
      <c r="AU164" s="14" t="s">
        <v>80</v>
      </c>
    </row>
    <row r="165" s="2" customFormat="1" ht="62.7" customHeight="1">
      <c r="A165" s="35"/>
      <c r="B165" s="36"/>
      <c r="C165" s="236" t="s">
        <v>336</v>
      </c>
      <c r="D165" s="236" t="s">
        <v>183</v>
      </c>
      <c r="E165" s="237" t="s">
        <v>577</v>
      </c>
      <c r="F165" s="238" t="s">
        <v>578</v>
      </c>
      <c r="G165" s="239" t="s">
        <v>180</v>
      </c>
      <c r="H165" s="240">
        <v>3</v>
      </c>
      <c r="I165" s="241"/>
      <c r="J165" s="242">
        <f>ROUND(I165*H165,2)</f>
        <v>0</v>
      </c>
      <c r="K165" s="238" t="s">
        <v>446</v>
      </c>
      <c r="L165" s="243"/>
      <c r="M165" s="244" t="s">
        <v>1</v>
      </c>
      <c r="N165" s="245" t="s">
        <v>38</v>
      </c>
      <c r="O165" s="88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4" t="s">
        <v>374</v>
      </c>
      <c r="AT165" s="234" t="s">
        <v>183</v>
      </c>
      <c r="AU165" s="234" t="s">
        <v>80</v>
      </c>
      <c r="AY165" s="14" t="s">
        <v>138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4" t="s">
        <v>80</v>
      </c>
      <c r="BK165" s="235">
        <f>ROUND(I165*H165,2)</f>
        <v>0</v>
      </c>
      <c r="BL165" s="14" t="s">
        <v>374</v>
      </c>
      <c r="BM165" s="234" t="s">
        <v>579</v>
      </c>
    </row>
    <row r="166" s="2" customFormat="1">
      <c r="A166" s="35"/>
      <c r="B166" s="36"/>
      <c r="C166" s="37"/>
      <c r="D166" s="246" t="s">
        <v>226</v>
      </c>
      <c r="E166" s="37"/>
      <c r="F166" s="247" t="s">
        <v>580</v>
      </c>
      <c r="G166" s="37"/>
      <c r="H166" s="37"/>
      <c r="I166" s="248"/>
      <c r="J166" s="37"/>
      <c r="K166" s="37"/>
      <c r="L166" s="41"/>
      <c r="M166" s="249"/>
      <c r="N166" s="250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226</v>
      </c>
      <c r="AU166" s="14" t="s">
        <v>80</v>
      </c>
    </row>
    <row r="167" s="2" customFormat="1" ht="62.7" customHeight="1">
      <c r="A167" s="35"/>
      <c r="B167" s="36"/>
      <c r="C167" s="236" t="s">
        <v>341</v>
      </c>
      <c r="D167" s="236" t="s">
        <v>183</v>
      </c>
      <c r="E167" s="237" t="s">
        <v>581</v>
      </c>
      <c r="F167" s="238" t="s">
        <v>582</v>
      </c>
      <c r="G167" s="239" t="s">
        <v>180</v>
      </c>
      <c r="H167" s="240">
        <v>2</v>
      </c>
      <c r="I167" s="241"/>
      <c r="J167" s="242">
        <f>ROUND(I167*H167,2)</f>
        <v>0</v>
      </c>
      <c r="K167" s="238" t="s">
        <v>446</v>
      </c>
      <c r="L167" s="243"/>
      <c r="M167" s="244" t="s">
        <v>1</v>
      </c>
      <c r="N167" s="245" t="s">
        <v>38</v>
      </c>
      <c r="O167" s="88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4" t="s">
        <v>374</v>
      </c>
      <c r="AT167" s="234" t="s">
        <v>183</v>
      </c>
      <c r="AU167" s="234" t="s">
        <v>80</v>
      </c>
      <c r="AY167" s="14" t="s">
        <v>138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4" t="s">
        <v>80</v>
      </c>
      <c r="BK167" s="235">
        <f>ROUND(I167*H167,2)</f>
        <v>0</v>
      </c>
      <c r="BL167" s="14" t="s">
        <v>374</v>
      </c>
      <c r="BM167" s="234" t="s">
        <v>583</v>
      </c>
    </row>
    <row r="168" s="2" customFormat="1">
      <c r="A168" s="35"/>
      <c r="B168" s="36"/>
      <c r="C168" s="37"/>
      <c r="D168" s="246" t="s">
        <v>226</v>
      </c>
      <c r="E168" s="37"/>
      <c r="F168" s="247" t="s">
        <v>580</v>
      </c>
      <c r="G168" s="37"/>
      <c r="H168" s="37"/>
      <c r="I168" s="248"/>
      <c r="J168" s="37"/>
      <c r="K168" s="37"/>
      <c r="L168" s="41"/>
      <c r="M168" s="249"/>
      <c r="N168" s="250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226</v>
      </c>
      <c r="AU168" s="14" t="s">
        <v>80</v>
      </c>
    </row>
    <row r="169" s="2" customFormat="1" ht="62.7" customHeight="1">
      <c r="A169" s="35"/>
      <c r="B169" s="36"/>
      <c r="C169" s="236" t="s">
        <v>346</v>
      </c>
      <c r="D169" s="236" t="s">
        <v>183</v>
      </c>
      <c r="E169" s="237" t="s">
        <v>584</v>
      </c>
      <c r="F169" s="238" t="s">
        <v>585</v>
      </c>
      <c r="G169" s="239" t="s">
        <v>180</v>
      </c>
      <c r="H169" s="240">
        <v>10</v>
      </c>
      <c r="I169" s="241"/>
      <c r="J169" s="242">
        <f>ROUND(I169*H169,2)</f>
        <v>0</v>
      </c>
      <c r="K169" s="238" t="s">
        <v>446</v>
      </c>
      <c r="L169" s="243"/>
      <c r="M169" s="244" t="s">
        <v>1</v>
      </c>
      <c r="N169" s="245" t="s">
        <v>38</v>
      </c>
      <c r="O169" s="88"/>
      <c r="P169" s="232">
        <f>O169*H169</f>
        <v>0</v>
      </c>
      <c r="Q169" s="232">
        <v>0</v>
      </c>
      <c r="R169" s="232">
        <f>Q169*H169</f>
        <v>0</v>
      </c>
      <c r="S169" s="232">
        <v>0</v>
      </c>
      <c r="T169" s="23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4" t="s">
        <v>374</v>
      </c>
      <c r="AT169" s="234" t="s">
        <v>183</v>
      </c>
      <c r="AU169" s="234" t="s">
        <v>80</v>
      </c>
      <c r="AY169" s="14" t="s">
        <v>138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4" t="s">
        <v>80</v>
      </c>
      <c r="BK169" s="235">
        <f>ROUND(I169*H169,2)</f>
        <v>0</v>
      </c>
      <c r="BL169" s="14" t="s">
        <v>374</v>
      </c>
      <c r="BM169" s="234" t="s">
        <v>586</v>
      </c>
    </row>
    <row r="170" s="2" customFormat="1">
      <c r="A170" s="35"/>
      <c r="B170" s="36"/>
      <c r="C170" s="37"/>
      <c r="D170" s="246" t="s">
        <v>226</v>
      </c>
      <c r="E170" s="37"/>
      <c r="F170" s="247" t="s">
        <v>580</v>
      </c>
      <c r="G170" s="37"/>
      <c r="H170" s="37"/>
      <c r="I170" s="248"/>
      <c r="J170" s="37"/>
      <c r="K170" s="37"/>
      <c r="L170" s="41"/>
      <c r="M170" s="249"/>
      <c r="N170" s="250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226</v>
      </c>
      <c r="AU170" s="14" t="s">
        <v>80</v>
      </c>
    </row>
    <row r="171" s="2" customFormat="1" ht="33" customHeight="1">
      <c r="A171" s="35"/>
      <c r="B171" s="36"/>
      <c r="C171" s="236" t="s">
        <v>382</v>
      </c>
      <c r="D171" s="236" t="s">
        <v>183</v>
      </c>
      <c r="E171" s="237" t="s">
        <v>587</v>
      </c>
      <c r="F171" s="238" t="s">
        <v>588</v>
      </c>
      <c r="G171" s="239" t="s">
        <v>180</v>
      </c>
      <c r="H171" s="240">
        <v>1</v>
      </c>
      <c r="I171" s="241"/>
      <c r="J171" s="242">
        <f>ROUND(I171*H171,2)</f>
        <v>0</v>
      </c>
      <c r="K171" s="238" t="s">
        <v>357</v>
      </c>
      <c r="L171" s="243"/>
      <c r="M171" s="244" t="s">
        <v>1</v>
      </c>
      <c r="N171" s="245" t="s">
        <v>38</v>
      </c>
      <c r="O171" s="88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4" t="s">
        <v>374</v>
      </c>
      <c r="AT171" s="234" t="s">
        <v>183</v>
      </c>
      <c r="AU171" s="234" t="s">
        <v>80</v>
      </c>
      <c r="AY171" s="14" t="s">
        <v>138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4" t="s">
        <v>80</v>
      </c>
      <c r="BK171" s="235">
        <f>ROUND(I171*H171,2)</f>
        <v>0</v>
      </c>
      <c r="BL171" s="14" t="s">
        <v>374</v>
      </c>
      <c r="BM171" s="234" t="s">
        <v>589</v>
      </c>
    </row>
    <row r="172" s="2" customFormat="1" ht="24.15" customHeight="1">
      <c r="A172" s="35"/>
      <c r="B172" s="36"/>
      <c r="C172" s="223" t="s">
        <v>350</v>
      </c>
      <c r="D172" s="223" t="s">
        <v>141</v>
      </c>
      <c r="E172" s="224" t="s">
        <v>590</v>
      </c>
      <c r="F172" s="225" t="s">
        <v>591</v>
      </c>
      <c r="G172" s="226" t="s">
        <v>180</v>
      </c>
      <c r="H172" s="227">
        <v>64</v>
      </c>
      <c r="I172" s="228"/>
      <c r="J172" s="229">
        <f>ROUND(I172*H172,2)</f>
        <v>0</v>
      </c>
      <c r="K172" s="225" t="s">
        <v>446</v>
      </c>
      <c r="L172" s="41"/>
      <c r="M172" s="230" t="s">
        <v>1</v>
      </c>
      <c r="N172" s="231" t="s">
        <v>38</v>
      </c>
      <c r="O172" s="88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4" t="s">
        <v>447</v>
      </c>
      <c r="AT172" s="234" t="s">
        <v>141</v>
      </c>
      <c r="AU172" s="234" t="s">
        <v>80</v>
      </c>
      <c r="AY172" s="14" t="s">
        <v>138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4" t="s">
        <v>80</v>
      </c>
      <c r="BK172" s="235">
        <f>ROUND(I172*H172,2)</f>
        <v>0</v>
      </c>
      <c r="BL172" s="14" t="s">
        <v>447</v>
      </c>
      <c r="BM172" s="234" t="s">
        <v>592</v>
      </c>
    </row>
    <row r="173" s="2" customFormat="1" ht="49.05" customHeight="1">
      <c r="A173" s="35"/>
      <c r="B173" s="36"/>
      <c r="C173" s="223" t="s">
        <v>354</v>
      </c>
      <c r="D173" s="223" t="s">
        <v>141</v>
      </c>
      <c r="E173" s="224" t="s">
        <v>593</v>
      </c>
      <c r="F173" s="225" t="s">
        <v>594</v>
      </c>
      <c r="G173" s="226" t="s">
        <v>180</v>
      </c>
      <c r="H173" s="227">
        <v>3</v>
      </c>
      <c r="I173" s="228"/>
      <c r="J173" s="229">
        <f>ROUND(I173*H173,2)</f>
        <v>0</v>
      </c>
      <c r="K173" s="225" t="s">
        <v>446</v>
      </c>
      <c r="L173" s="41"/>
      <c r="M173" s="230" t="s">
        <v>1</v>
      </c>
      <c r="N173" s="231" t="s">
        <v>38</v>
      </c>
      <c r="O173" s="88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4" t="s">
        <v>447</v>
      </c>
      <c r="AT173" s="234" t="s">
        <v>141</v>
      </c>
      <c r="AU173" s="234" t="s">
        <v>80</v>
      </c>
      <c r="AY173" s="14" t="s">
        <v>138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4" t="s">
        <v>80</v>
      </c>
      <c r="BK173" s="235">
        <f>ROUND(I173*H173,2)</f>
        <v>0</v>
      </c>
      <c r="BL173" s="14" t="s">
        <v>447</v>
      </c>
      <c r="BM173" s="234" t="s">
        <v>595</v>
      </c>
    </row>
    <row r="174" s="2" customFormat="1" ht="55.5" customHeight="1">
      <c r="A174" s="35"/>
      <c r="B174" s="36"/>
      <c r="C174" s="236" t="s">
        <v>204</v>
      </c>
      <c r="D174" s="236" t="s">
        <v>183</v>
      </c>
      <c r="E174" s="237" t="s">
        <v>596</v>
      </c>
      <c r="F174" s="238" t="s">
        <v>597</v>
      </c>
      <c r="G174" s="239" t="s">
        <v>180</v>
      </c>
      <c r="H174" s="240">
        <v>3</v>
      </c>
      <c r="I174" s="241"/>
      <c r="J174" s="242">
        <f>ROUND(I174*H174,2)</f>
        <v>0</v>
      </c>
      <c r="K174" s="238" t="s">
        <v>446</v>
      </c>
      <c r="L174" s="243"/>
      <c r="M174" s="244" t="s">
        <v>1</v>
      </c>
      <c r="N174" s="245" t="s">
        <v>38</v>
      </c>
      <c r="O174" s="88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4" t="s">
        <v>447</v>
      </c>
      <c r="AT174" s="234" t="s">
        <v>183</v>
      </c>
      <c r="AU174" s="234" t="s">
        <v>80</v>
      </c>
      <c r="AY174" s="14" t="s">
        <v>138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4" t="s">
        <v>80</v>
      </c>
      <c r="BK174" s="235">
        <f>ROUND(I174*H174,2)</f>
        <v>0</v>
      </c>
      <c r="BL174" s="14" t="s">
        <v>447</v>
      </c>
      <c r="BM174" s="234" t="s">
        <v>598</v>
      </c>
    </row>
    <row r="175" s="2" customFormat="1" ht="16.5" customHeight="1">
      <c r="A175" s="35"/>
      <c r="B175" s="36"/>
      <c r="C175" s="223" t="s">
        <v>363</v>
      </c>
      <c r="D175" s="223" t="s">
        <v>141</v>
      </c>
      <c r="E175" s="224" t="s">
        <v>599</v>
      </c>
      <c r="F175" s="225" t="s">
        <v>600</v>
      </c>
      <c r="G175" s="226" t="s">
        <v>180</v>
      </c>
      <c r="H175" s="227">
        <v>2</v>
      </c>
      <c r="I175" s="228"/>
      <c r="J175" s="229">
        <f>ROUND(I175*H175,2)</f>
        <v>0</v>
      </c>
      <c r="K175" s="225" t="s">
        <v>446</v>
      </c>
      <c r="L175" s="41"/>
      <c r="M175" s="230" t="s">
        <v>1</v>
      </c>
      <c r="N175" s="231" t="s">
        <v>38</v>
      </c>
      <c r="O175" s="88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4" t="s">
        <v>447</v>
      </c>
      <c r="AT175" s="234" t="s">
        <v>141</v>
      </c>
      <c r="AU175" s="234" t="s">
        <v>80</v>
      </c>
      <c r="AY175" s="14" t="s">
        <v>138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4" t="s">
        <v>80</v>
      </c>
      <c r="BK175" s="235">
        <f>ROUND(I175*H175,2)</f>
        <v>0</v>
      </c>
      <c r="BL175" s="14" t="s">
        <v>447</v>
      </c>
      <c r="BM175" s="234" t="s">
        <v>601</v>
      </c>
    </row>
    <row r="176" s="2" customFormat="1" ht="24.15" customHeight="1">
      <c r="A176" s="35"/>
      <c r="B176" s="36"/>
      <c r="C176" s="223" t="s">
        <v>367</v>
      </c>
      <c r="D176" s="223" t="s">
        <v>141</v>
      </c>
      <c r="E176" s="224" t="s">
        <v>602</v>
      </c>
      <c r="F176" s="225" t="s">
        <v>603</v>
      </c>
      <c r="G176" s="226" t="s">
        <v>180</v>
      </c>
      <c r="H176" s="227">
        <v>1</v>
      </c>
      <c r="I176" s="228"/>
      <c r="J176" s="229">
        <f>ROUND(I176*H176,2)</f>
        <v>0</v>
      </c>
      <c r="K176" s="225" t="s">
        <v>446</v>
      </c>
      <c r="L176" s="41"/>
      <c r="M176" s="230" t="s">
        <v>1</v>
      </c>
      <c r="N176" s="231" t="s">
        <v>38</v>
      </c>
      <c r="O176" s="88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4" t="s">
        <v>447</v>
      </c>
      <c r="AT176" s="234" t="s">
        <v>141</v>
      </c>
      <c r="AU176" s="234" t="s">
        <v>80</v>
      </c>
      <c r="AY176" s="14" t="s">
        <v>138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4" t="s">
        <v>80</v>
      </c>
      <c r="BK176" s="235">
        <f>ROUND(I176*H176,2)</f>
        <v>0</v>
      </c>
      <c r="BL176" s="14" t="s">
        <v>447</v>
      </c>
      <c r="BM176" s="234" t="s">
        <v>604</v>
      </c>
    </row>
    <row r="177" s="2" customFormat="1" ht="37.8" customHeight="1">
      <c r="A177" s="35"/>
      <c r="B177" s="36"/>
      <c r="C177" s="236" t="s">
        <v>605</v>
      </c>
      <c r="D177" s="236" t="s">
        <v>183</v>
      </c>
      <c r="E177" s="237" t="s">
        <v>606</v>
      </c>
      <c r="F177" s="238" t="s">
        <v>607</v>
      </c>
      <c r="G177" s="239" t="s">
        <v>180</v>
      </c>
      <c r="H177" s="240">
        <v>1</v>
      </c>
      <c r="I177" s="241"/>
      <c r="J177" s="242">
        <f>ROUND(I177*H177,2)</f>
        <v>0</v>
      </c>
      <c r="K177" s="238" t="s">
        <v>357</v>
      </c>
      <c r="L177" s="243"/>
      <c r="M177" s="244" t="s">
        <v>1</v>
      </c>
      <c r="N177" s="245" t="s">
        <v>38</v>
      </c>
      <c r="O177" s="88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4" t="s">
        <v>374</v>
      </c>
      <c r="AT177" s="234" t="s">
        <v>183</v>
      </c>
      <c r="AU177" s="234" t="s">
        <v>80</v>
      </c>
      <c r="AY177" s="14" t="s">
        <v>138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4" t="s">
        <v>80</v>
      </c>
      <c r="BK177" s="235">
        <f>ROUND(I177*H177,2)</f>
        <v>0</v>
      </c>
      <c r="BL177" s="14" t="s">
        <v>374</v>
      </c>
      <c r="BM177" s="234" t="s">
        <v>608</v>
      </c>
    </row>
    <row r="178" s="2" customFormat="1" ht="44.25" customHeight="1">
      <c r="A178" s="35"/>
      <c r="B178" s="36"/>
      <c r="C178" s="223" t="s">
        <v>609</v>
      </c>
      <c r="D178" s="223" t="s">
        <v>141</v>
      </c>
      <c r="E178" s="224" t="s">
        <v>610</v>
      </c>
      <c r="F178" s="225" t="s">
        <v>611</v>
      </c>
      <c r="G178" s="226" t="s">
        <v>180</v>
      </c>
      <c r="H178" s="227">
        <v>1</v>
      </c>
      <c r="I178" s="228"/>
      <c r="J178" s="229">
        <f>ROUND(I178*H178,2)</f>
        <v>0</v>
      </c>
      <c r="K178" s="225" t="s">
        <v>446</v>
      </c>
      <c r="L178" s="41"/>
      <c r="M178" s="230" t="s">
        <v>1</v>
      </c>
      <c r="N178" s="231" t="s">
        <v>38</v>
      </c>
      <c r="O178" s="88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4" t="s">
        <v>447</v>
      </c>
      <c r="AT178" s="234" t="s">
        <v>141</v>
      </c>
      <c r="AU178" s="234" t="s">
        <v>80</v>
      </c>
      <c r="AY178" s="14" t="s">
        <v>138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4" t="s">
        <v>80</v>
      </c>
      <c r="BK178" s="235">
        <f>ROUND(I178*H178,2)</f>
        <v>0</v>
      </c>
      <c r="BL178" s="14" t="s">
        <v>447</v>
      </c>
      <c r="BM178" s="234" t="s">
        <v>612</v>
      </c>
    </row>
    <row r="179" s="2" customFormat="1" ht="55.5" customHeight="1">
      <c r="A179" s="35"/>
      <c r="B179" s="36"/>
      <c r="C179" s="236" t="s">
        <v>245</v>
      </c>
      <c r="D179" s="236" t="s">
        <v>183</v>
      </c>
      <c r="E179" s="237" t="s">
        <v>613</v>
      </c>
      <c r="F179" s="238" t="s">
        <v>614</v>
      </c>
      <c r="G179" s="239" t="s">
        <v>180</v>
      </c>
      <c r="H179" s="240">
        <v>1</v>
      </c>
      <c r="I179" s="241"/>
      <c r="J179" s="242">
        <f>ROUND(I179*H179,2)</f>
        <v>0</v>
      </c>
      <c r="K179" s="238" t="s">
        <v>446</v>
      </c>
      <c r="L179" s="243"/>
      <c r="M179" s="244" t="s">
        <v>1</v>
      </c>
      <c r="N179" s="245" t="s">
        <v>38</v>
      </c>
      <c r="O179" s="88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4" t="s">
        <v>447</v>
      </c>
      <c r="AT179" s="234" t="s">
        <v>183</v>
      </c>
      <c r="AU179" s="234" t="s">
        <v>80</v>
      </c>
      <c r="AY179" s="14" t="s">
        <v>138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4" t="s">
        <v>80</v>
      </c>
      <c r="BK179" s="235">
        <f>ROUND(I179*H179,2)</f>
        <v>0</v>
      </c>
      <c r="BL179" s="14" t="s">
        <v>447</v>
      </c>
      <c r="BM179" s="234" t="s">
        <v>615</v>
      </c>
    </row>
    <row r="180" s="2" customFormat="1">
      <c r="A180" s="35"/>
      <c r="B180" s="36"/>
      <c r="C180" s="37"/>
      <c r="D180" s="246" t="s">
        <v>226</v>
      </c>
      <c r="E180" s="37"/>
      <c r="F180" s="247" t="s">
        <v>616</v>
      </c>
      <c r="G180" s="37"/>
      <c r="H180" s="37"/>
      <c r="I180" s="248"/>
      <c r="J180" s="37"/>
      <c r="K180" s="37"/>
      <c r="L180" s="41"/>
      <c r="M180" s="249"/>
      <c r="N180" s="250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226</v>
      </c>
      <c r="AU180" s="14" t="s">
        <v>80</v>
      </c>
    </row>
    <row r="181" s="2" customFormat="1" ht="37.8" customHeight="1">
      <c r="A181" s="35"/>
      <c r="B181" s="36"/>
      <c r="C181" s="223" t="s">
        <v>378</v>
      </c>
      <c r="D181" s="223" t="s">
        <v>141</v>
      </c>
      <c r="E181" s="224" t="s">
        <v>617</v>
      </c>
      <c r="F181" s="225" t="s">
        <v>618</v>
      </c>
      <c r="G181" s="226" t="s">
        <v>180</v>
      </c>
      <c r="H181" s="227">
        <v>1</v>
      </c>
      <c r="I181" s="228"/>
      <c r="J181" s="229">
        <f>ROUND(I181*H181,2)</f>
        <v>0</v>
      </c>
      <c r="K181" s="225" t="s">
        <v>446</v>
      </c>
      <c r="L181" s="41"/>
      <c r="M181" s="230" t="s">
        <v>1</v>
      </c>
      <c r="N181" s="231" t="s">
        <v>38</v>
      </c>
      <c r="O181" s="88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4" t="s">
        <v>447</v>
      </c>
      <c r="AT181" s="234" t="s">
        <v>141</v>
      </c>
      <c r="AU181" s="234" t="s">
        <v>80</v>
      </c>
      <c r="AY181" s="14" t="s">
        <v>138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4" t="s">
        <v>80</v>
      </c>
      <c r="BK181" s="235">
        <f>ROUND(I181*H181,2)</f>
        <v>0</v>
      </c>
      <c r="BL181" s="14" t="s">
        <v>447</v>
      </c>
      <c r="BM181" s="234" t="s">
        <v>619</v>
      </c>
    </row>
    <row r="182" s="2" customFormat="1" ht="24.15" customHeight="1">
      <c r="A182" s="35"/>
      <c r="B182" s="36"/>
      <c r="C182" s="223" t="s">
        <v>386</v>
      </c>
      <c r="D182" s="223" t="s">
        <v>141</v>
      </c>
      <c r="E182" s="224" t="s">
        <v>620</v>
      </c>
      <c r="F182" s="225" t="s">
        <v>621</v>
      </c>
      <c r="G182" s="226" t="s">
        <v>180</v>
      </c>
      <c r="H182" s="227">
        <v>1</v>
      </c>
      <c r="I182" s="228"/>
      <c r="J182" s="229">
        <f>ROUND(I182*H182,2)</f>
        <v>0</v>
      </c>
      <c r="K182" s="225" t="s">
        <v>446</v>
      </c>
      <c r="L182" s="41"/>
      <c r="M182" s="230" t="s">
        <v>1</v>
      </c>
      <c r="N182" s="231" t="s">
        <v>38</v>
      </c>
      <c r="O182" s="88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4" t="s">
        <v>200</v>
      </c>
      <c r="AT182" s="234" t="s">
        <v>141</v>
      </c>
      <c r="AU182" s="234" t="s">
        <v>80</v>
      </c>
      <c r="AY182" s="14" t="s">
        <v>138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4" t="s">
        <v>80</v>
      </c>
      <c r="BK182" s="235">
        <f>ROUND(I182*H182,2)</f>
        <v>0</v>
      </c>
      <c r="BL182" s="14" t="s">
        <v>200</v>
      </c>
      <c r="BM182" s="234" t="s">
        <v>622</v>
      </c>
    </row>
    <row r="183" s="2" customFormat="1" ht="24.15" customHeight="1">
      <c r="A183" s="35"/>
      <c r="B183" s="36"/>
      <c r="C183" s="223" t="s">
        <v>390</v>
      </c>
      <c r="D183" s="223" t="s">
        <v>141</v>
      </c>
      <c r="E183" s="224" t="s">
        <v>623</v>
      </c>
      <c r="F183" s="225" t="s">
        <v>624</v>
      </c>
      <c r="G183" s="226" t="s">
        <v>180</v>
      </c>
      <c r="H183" s="227">
        <v>1</v>
      </c>
      <c r="I183" s="228"/>
      <c r="J183" s="229">
        <f>ROUND(I183*H183,2)</f>
        <v>0</v>
      </c>
      <c r="K183" s="225" t="s">
        <v>357</v>
      </c>
      <c r="L183" s="41"/>
      <c r="M183" s="230" t="s">
        <v>1</v>
      </c>
      <c r="N183" s="231" t="s">
        <v>38</v>
      </c>
      <c r="O183" s="88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4" t="s">
        <v>200</v>
      </c>
      <c r="AT183" s="234" t="s">
        <v>141</v>
      </c>
      <c r="AU183" s="234" t="s">
        <v>80</v>
      </c>
      <c r="AY183" s="14" t="s">
        <v>138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4" t="s">
        <v>80</v>
      </c>
      <c r="BK183" s="235">
        <f>ROUND(I183*H183,2)</f>
        <v>0</v>
      </c>
      <c r="BL183" s="14" t="s">
        <v>200</v>
      </c>
      <c r="BM183" s="234" t="s">
        <v>625</v>
      </c>
    </row>
    <row r="184" s="2" customFormat="1" ht="24.15" customHeight="1">
      <c r="A184" s="35"/>
      <c r="B184" s="36"/>
      <c r="C184" s="236" t="s">
        <v>394</v>
      </c>
      <c r="D184" s="236" t="s">
        <v>183</v>
      </c>
      <c r="E184" s="237" t="s">
        <v>626</v>
      </c>
      <c r="F184" s="238" t="s">
        <v>627</v>
      </c>
      <c r="G184" s="239" t="s">
        <v>180</v>
      </c>
      <c r="H184" s="240">
        <v>1</v>
      </c>
      <c r="I184" s="241"/>
      <c r="J184" s="242">
        <f>ROUND(I184*H184,2)</f>
        <v>0</v>
      </c>
      <c r="K184" s="238" t="s">
        <v>446</v>
      </c>
      <c r="L184" s="243"/>
      <c r="M184" s="244" t="s">
        <v>1</v>
      </c>
      <c r="N184" s="245" t="s">
        <v>38</v>
      </c>
      <c r="O184" s="88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4" t="s">
        <v>374</v>
      </c>
      <c r="AT184" s="234" t="s">
        <v>183</v>
      </c>
      <c r="AU184" s="234" t="s">
        <v>80</v>
      </c>
      <c r="AY184" s="14" t="s">
        <v>138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4" t="s">
        <v>80</v>
      </c>
      <c r="BK184" s="235">
        <f>ROUND(I184*H184,2)</f>
        <v>0</v>
      </c>
      <c r="BL184" s="14" t="s">
        <v>374</v>
      </c>
      <c r="BM184" s="234" t="s">
        <v>628</v>
      </c>
    </row>
    <row r="185" s="2" customFormat="1" ht="24.15" customHeight="1">
      <c r="A185" s="35"/>
      <c r="B185" s="36"/>
      <c r="C185" s="223" t="s">
        <v>398</v>
      </c>
      <c r="D185" s="223" t="s">
        <v>141</v>
      </c>
      <c r="E185" s="224" t="s">
        <v>629</v>
      </c>
      <c r="F185" s="225" t="s">
        <v>630</v>
      </c>
      <c r="G185" s="226" t="s">
        <v>180</v>
      </c>
      <c r="H185" s="227">
        <v>1</v>
      </c>
      <c r="I185" s="228"/>
      <c r="J185" s="229">
        <f>ROUND(I185*H185,2)</f>
        <v>0</v>
      </c>
      <c r="K185" s="225" t="s">
        <v>446</v>
      </c>
      <c r="L185" s="41"/>
      <c r="M185" s="230" t="s">
        <v>1</v>
      </c>
      <c r="N185" s="231" t="s">
        <v>38</v>
      </c>
      <c r="O185" s="88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4" t="s">
        <v>200</v>
      </c>
      <c r="AT185" s="234" t="s">
        <v>141</v>
      </c>
      <c r="AU185" s="234" t="s">
        <v>80</v>
      </c>
      <c r="AY185" s="14" t="s">
        <v>138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4" t="s">
        <v>80</v>
      </c>
      <c r="BK185" s="235">
        <f>ROUND(I185*H185,2)</f>
        <v>0</v>
      </c>
      <c r="BL185" s="14" t="s">
        <v>200</v>
      </c>
      <c r="BM185" s="234" t="s">
        <v>631</v>
      </c>
    </row>
    <row r="186" s="2" customFormat="1" ht="24.15" customHeight="1">
      <c r="A186" s="35"/>
      <c r="B186" s="36"/>
      <c r="C186" s="223" t="s">
        <v>402</v>
      </c>
      <c r="D186" s="223" t="s">
        <v>141</v>
      </c>
      <c r="E186" s="224" t="s">
        <v>632</v>
      </c>
      <c r="F186" s="225" t="s">
        <v>633</v>
      </c>
      <c r="G186" s="226" t="s">
        <v>180</v>
      </c>
      <c r="H186" s="227">
        <v>1</v>
      </c>
      <c r="I186" s="228"/>
      <c r="J186" s="229">
        <f>ROUND(I186*H186,2)</f>
        <v>0</v>
      </c>
      <c r="K186" s="225" t="s">
        <v>357</v>
      </c>
      <c r="L186" s="41"/>
      <c r="M186" s="230" t="s">
        <v>1</v>
      </c>
      <c r="N186" s="231" t="s">
        <v>38</v>
      </c>
      <c r="O186" s="88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4" t="s">
        <v>200</v>
      </c>
      <c r="AT186" s="234" t="s">
        <v>141</v>
      </c>
      <c r="AU186" s="234" t="s">
        <v>80</v>
      </c>
      <c r="AY186" s="14" t="s">
        <v>138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4" t="s">
        <v>80</v>
      </c>
      <c r="BK186" s="235">
        <f>ROUND(I186*H186,2)</f>
        <v>0</v>
      </c>
      <c r="BL186" s="14" t="s">
        <v>200</v>
      </c>
      <c r="BM186" s="234" t="s">
        <v>634</v>
      </c>
    </row>
    <row r="187" s="2" customFormat="1" ht="24.15" customHeight="1">
      <c r="A187" s="35"/>
      <c r="B187" s="36"/>
      <c r="C187" s="236" t="s">
        <v>406</v>
      </c>
      <c r="D187" s="236" t="s">
        <v>183</v>
      </c>
      <c r="E187" s="237" t="s">
        <v>635</v>
      </c>
      <c r="F187" s="238" t="s">
        <v>636</v>
      </c>
      <c r="G187" s="239" t="s">
        <v>180</v>
      </c>
      <c r="H187" s="240">
        <v>1</v>
      </c>
      <c r="I187" s="241"/>
      <c r="J187" s="242">
        <f>ROUND(I187*H187,2)</f>
        <v>0</v>
      </c>
      <c r="K187" s="238" t="s">
        <v>446</v>
      </c>
      <c r="L187" s="243"/>
      <c r="M187" s="244" t="s">
        <v>1</v>
      </c>
      <c r="N187" s="245" t="s">
        <v>38</v>
      </c>
      <c r="O187" s="88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4" t="s">
        <v>374</v>
      </c>
      <c r="AT187" s="234" t="s">
        <v>183</v>
      </c>
      <c r="AU187" s="234" t="s">
        <v>80</v>
      </c>
      <c r="AY187" s="14" t="s">
        <v>138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4" t="s">
        <v>80</v>
      </c>
      <c r="BK187" s="235">
        <f>ROUND(I187*H187,2)</f>
        <v>0</v>
      </c>
      <c r="BL187" s="14" t="s">
        <v>374</v>
      </c>
      <c r="BM187" s="234" t="s">
        <v>637</v>
      </c>
    </row>
    <row r="188" s="2" customFormat="1" ht="21.75" customHeight="1">
      <c r="A188" s="35"/>
      <c r="B188" s="36"/>
      <c r="C188" s="223" t="s">
        <v>410</v>
      </c>
      <c r="D188" s="223" t="s">
        <v>141</v>
      </c>
      <c r="E188" s="224" t="s">
        <v>638</v>
      </c>
      <c r="F188" s="225" t="s">
        <v>639</v>
      </c>
      <c r="G188" s="226" t="s">
        <v>180</v>
      </c>
      <c r="H188" s="227">
        <v>28</v>
      </c>
      <c r="I188" s="228"/>
      <c r="J188" s="229">
        <f>ROUND(I188*H188,2)</f>
        <v>0</v>
      </c>
      <c r="K188" s="225" t="s">
        <v>446</v>
      </c>
      <c r="L188" s="41"/>
      <c r="M188" s="230" t="s">
        <v>1</v>
      </c>
      <c r="N188" s="231" t="s">
        <v>38</v>
      </c>
      <c r="O188" s="88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4" t="s">
        <v>447</v>
      </c>
      <c r="AT188" s="234" t="s">
        <v>141</v>
      </c>
      <c r="AU188" s="234" t="s">
        <v>80</v>
      </c>
      <c r="AY188" s="14" t="s">
        <v>138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4" t="s">
        <v>80</v>
      </c>
      <c r="BK188" s="235">
        <f>ROUND(I188*H188,2)</f>
        <v>0</v>
      </c>
      <c r="BL188" s="14" t="s">
        <v>447</v>
      </c>
      <c r="BM188" s="234" t="s">
        <v>640</v>
      </c>
    </row>
    <row r="189" s="2" customFormat="1" ht="16.5" customHeight="1">
      <c r="A189" s="35"/>
      <c r="B189" s="36"/>
      <c r="C189" s="223" t="s">
        <v>424</v>
      </c>
      <c r="D189" s="223" t="s">
        <v>141</v>
      </c>
      <c r="E189" s="224" t="s">
        <v>641</v>
      </c>
      <c r="F189" s="225" t="s">
        <v>642</v>
      </c>
      <c r="G189" s="226" t="s">
        <v>152</v>
      </c>
      <c r="H189" s="227">
        <v>12.300000000000001</v>
      </c>
      <c r="I189" s="228"/>
      <c r="J189" s="229">
        <f>ROUND(I189*H189,2)</f>
        <v>0</v>
      </c>
      <c r="K189" s="225" t="s">
        <v>446</v>
      </c>
      <c r="L189" s="41"/>
      <c r="M189" s="230" t="s">
        <v>1</v>
      </c>
      <c r="N189" s="231" t="s">
        <v>38</v>
      </c>
      <c r="O189" s="88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4" t="s">
        <v>146</v>
      </c>
      <c r="AT189" s="234" t="s">
        <v>141</v>
      </c>
      <c r="AU189" s="234" t="s">
        <v>80</v>
      </c>
      <c r="AY189" s="14" t="s">
        <v>138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4" t="s">
        <v>80</v>
      </c>
      <c r="BK189" s="235">
        <f>ROUND(I189*H189,2)</f>
        <v>0</v>
      </c>
      <c r="BL189" s="14" t="s">
        <v>146</v>
      </c>
      <c r="BM189" s="234" t="s">
        <v>643</v>
      </c>
    </row>
    <row r="190" s="2" customFormat="1" ht="16.5" customHeight="1">
      <c r="A190" s="35"/>
      <c r="B190" s="36"/>
      <c r="C190" s="236" t="s">
        <v>428</v>
      </c>
      <c r="D190" s="236" t="s">
        <v>183</v>
      </c>
      <c r="E190" s="237" t="s">
        <v>644</v>
      </c>
      <c r="F190" s="238" t="s">
        <v>645</v>
      </c>
      <c r="G190" s="239" t="s">
        <v>243</v>
      </c>
      <c r="H190" s="240">
        <v>25.829999999999998</v>
      </c>
      <c r="I190" s="241"/>
      <c r="J190" s="242">
        <f>ROUND(I190*H190,2)</f>
        <v>0</v>
      </c>
      <c r="K190" s="238" t="s">
        <v>446</v>
      </c>
      <c r="L190" s="243"/>
      <c r="M190" s="244" t="s">
        <v>1</v>
      </c>
      <c r="N190" s="245" t="s">
        <v>38</v>
      </c>
      <c r="O190" s="88"/>
      <c r="P190" s="232">
        <f>O190*H190</f>
        <v>0</v>
      </c>
      <c r="Q190" s="232">
        <v>0</v>
      </c>
      <c r="R190" s="232">
        <f>Q190*H190</f>
        <v>0</v>
      </c>
      <c r="S190" s="232">
        <v>0</v>
      </c>
      <c r="T190" s="23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4" t="s">
        <v>186</v>
      </c>
      <c r="AT190" s="234" t="s">
        <v>183</v>
      </c>
      <c r="AU190" s="234" t="s">
        <v>80</v>
      </c>
      <c r="AY190" s="14" t="s">
        <v>138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4" t="s">
        <v>80</v>
      </c>
      <c r="BK190" s="235">
        <f>ROUND(I190*H190,2)</f>
        <v>0</v>
      </c>
      <c r="BL190" s="14" t="s">
        <v>146</v>
      </c>
      <c r="BM190" s="234" t="s">
        <v>646</v>
      </c>
    </row>
    <row r="191" s="2" customFormat="1" ht="37.8" customHeight="1">
      <c r="A191" s="35"/>
      <c r="B191" s="36"/>
      <c r="C191" s="223" t="s">
        <v>647</v>
      </c>
      <c r="D191" s="223" t="s">
        <v>141</v>
      </c>
      <c r="E191" s="224" t="s">
        <v>648</v>
      </c>
      <c r="F191" s="225" t="s">
        <v>649</v>
      </c>
      <c r="G191" s="226" t="s">
        <v>180</v>
      </c>
      <c r="H191" s="227">
        <v>1</v>
      </c>
      <c r="I191" s="228"/>
      <c r="J191" s="229">
        <f>ROUND(I191*H191,2)</f>
        <v>0</v>
      </c>
      <c r="K191" s="225" t="s">
        <v>446</v>
      </c>
      <c r="L191" s="41"/>
      <c r="M191" s="230" t="s">
        <v>1</v>
      </c>
      <c r="N191" s="231" t="s">
        <v>38</v>
      </c>
      <c r="O191" s="88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4" t="s">
        <v>447</v>
      </c>
      <c r="AT191" s="234" t="s">
        <v>141</v>
      </c>
      <c r="AU191" s="234" t="s">
        <v>80</v>
      </c>
      <c r="AY191" s="14" t="s">
        <v>138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4" t="s">
        <v>80</v>
      </c>
      <c r="BK191" s="235">
        <f>ROUND(I191*H191,2)</f>
        <v>0</v>
      </c>
      <c r="BL191" s="14" t="s">
        <v>447</v>
      </c>
      <c r="BM191" s="234" t="s">
        <v>650</v>
      </c>
    </row>
    <row r="192" s="2" customFormat="1" ht="33" customHeight="1">
      <c r="A192" s="35"/>
      <c r="B192" s="36"/>
      <c r="C192" s="223" t="s">
        <v>651</v>
      </c>
      <c r="D192" s="223" t="s">
        <v>141</v>
      </c>
      <c r="E192" s="224" t="s">
        <v>652</v>
      </c>
      <c r="F192" s="225" t="s">
        <v>653</v>
      </c>
      <c r="G192" s="226" t="s">
        <v>180</v>
      </c>
      <c r="H192" s="227">
        <v>2</v>
      </c>
      <c r="I192" s="228"/>
      <c r="J192" s="229">
        <f>ROUND(I192*H192,2)</f>
        <v>0</v>
      </c>
      <c r="K192" s="225" t="s">
        <v>446</v>
      </c>
      <c r="L192" s="41"/>
      <c r="M192" s="230" t="s">
        <v>1</v>
      </c>
      <c r="N192" s="231" t="s">
        <v>38</v>
      </c>
      <c r="O192" s="88"/>
      <c r="P192" s="232">
        <f>O192*H192</f>
        <v>0</v>
      </c>
      <c r="Q192" s="232">
        <v>0</v>
      </c>
      <c r="R192" s="232">
        <f>Q192*H192</f>
        <v>0</v>
      </c>
      <c r="S192" s="232">
        <v>0</v>
      </c>
      <c r="T192" s="23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4" t="s">
        <v>447</v>
      </c>
      <c r="AT192" s="234" t="s">
        <v>141</v>
      </c>
      <c r="AU192" s="234" t="s">
        <v>80</v>
      </c>
      <c r="AY192" s="14" t="s">
        <v>138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4" t="s">
        <v>80</v>
      </c>
      <c r="BK192" s="235">
        <f>ROUND(I192*H192,2)</f>
        <v>0</v>
      </c>
      <c r="BL192" s="14" t="s">
        <v>447</v>
      </c>
      <c r="BM192" s="234" t="s">
        <v>654</v>
      </c>
    </row>
    <row r="193" s="2" customFormat="1" ht="24.15" customHeight="1">
      <c r="A193" s="35"/>
      <c r="B193" s="36"/>
      <c r="C193" s="223" t="s">
        <v>655</v>
      </c>
      <c r="D193" s="223" t="s">
        <v>141</v>
      </c>
      <c r="E193" s="224" t="s">
        <v>656</v>
      </c>
      <c r="F193" s="225" t="s">
        <v>657</v>
      </c>
      <c r="G193" s="226" t="s">
        <v>180</v>
      </c>
      <c r="H193" s="227">
        <v>1</v>
      </c>
      <c r="I193" s="228"/>
      <c r="J193" s="229">
        <f>ROUND(I193*H193,2)</f>
        <v>0</v>
      </c>
      <c r="K193" s="225" t="s">
        <v>446</v>
      </c>
      <c r="L193" s="41"/>
      <c r="M193" s="230" t="s">
        <v>1</v>
      </c>
      <c r="N193" s="231" t="s">
        <v>38</v>
      </c>
      <c r="O193" s="88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4" t="s">
        <v>447</v>
      </c>
      <c r="AT193" s="234" t="s">
        <v>141</v>
      </c>
      <c r="AU193" s="234" t="s">
        <v>80</v>
      </c>
      <c r="AY193" s="14" t="s">
        <v>138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4" t="s">
        <v>80</v>
      </c>
      <c r="BK193" s="235">
        <f>ROUND(I193*H193,2)</f>
        <v>0</v>
      </c>
      <c r="BL193" s="14" t="s">
        <v>447</v>
      </c>
      <c r="BM193" s="234" t="s">
        <v>658</v>
      </c>
    </row>
    <row r="194" s="2" customFormat="1" ht="55.5" customHeight="1">
      <c r="A194" s="35"/>
      <c r="B194" s="36"/>
      <c r="C194" s="223" t="s">
        <v>293</v>
      </c>
      <c r="D194" s="223" t="s">
        <v>141</v>
      </c>
      <c r="E194" s="224" t="s">
        <v>659</v>
      </c>
      <c r="F194" s="225" t="s">
        <v>660</v>
      </c>
      <c r="G194" s="226" t="s">
        <v>180</v>
      </c>
      <c r="H194" s="227">
        <v>1</v>
      </c>
      <c r="I194" s="228"/>
      <c r="J194" s="229">
        <f>ROUND(I194*H194,2)</f>
        <v>0</v>
      </c>
      <c r="K194" s="225" t="s">
        <v>446</v>
      </c>
      <c r="L194" s="41"/>
      <c r="M194" s="230" t="s">
        <v>1</v>
      </c>
      <c r="N194" s="231" t="s">
        <v>38</v>
      </c>
      <c r="O194" s="88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4" t="s">
        <v>447</v>
      </c>
      <c r="AT194" s="234" t="s">
        <v>141</v>
      </c>
      <c r="AU194" s="234" t="s">
        <v>80</v>
      </c>
      <c r="AY194" s="14" t="s">
        <v>138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4" t="s">
        <v>80</v>
      </c>
      <c r="BK194" s="235">
        <f>ROUND(I194*H194,2)</f>
        <v>0</v>
      </c>
      <c r="BL194" s="14" t="s">
        <v>447</v>
      </c>
      <c r="BM194" s="234" t="s">
        <v>661</v>
      </c>
    </row>
    <row r="195" s="2" customFormat="1" ht="49.05" customHeight="1">
      <c r="A195" s="35"/>
      <c r="B195" s="36"/>
      <c r="C195" s="223" t="s">
        <v>140</v>
      </c>
      <c r="D195" s="223" t="s">
        <v>141</v>
      </c>
      <c r="E195" s="224" t="s">
        <v>662</v>
      </c>
      <c r="F195" s="225" t="s">
        <v>663</v>
      </c>
      <c r="G195" s="226" t="s">
        <v>180</v>
      </c>
      <c r="H195" s="227">
        <v>2</v>
      </c>
      <c r="I195" s="228"/>
      <c r="J195" s="229">
        <f>ROUND(I195*H195,2)</f>
        <v>0</v>
      </c>
      <c r="K195" s="225" t="s">
        <v>446</v>
      </c>
      <c r="L195" s="41"/>
      <c r="M195" s="230" t="s">
        <v>1</v>
      </c>
      <c r="N195" s="231" t="s">
        <v>38</v>
      </c>
      <c r="O195" s="88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4" t="s">
        <v>447</v>
      </c>
      <c r="AT195" s="234" t="s">
        <v>141</v>
      </c>
      <c r="AU195" s="234" t="s">
        <v>80</v>
      </c>
      <c r="AY195" s="14" t="s">
        <v>138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4" t="s">
        <v>80</v>
      </c>
      <c r="BK195" s="235">
        <f>ROUND(I195*H195,2)</f>
        <v>0</v>
      </c>
      <c r="BL195" s="14" t="s">
        <v>447</v>
      </c>
      <c r="BM195" s="234" t="s">
        <v>664</v>
      </c>
    </row>
    <row r="196" s="2" customFormat="1" ht="24.15" customHeight="1">
      <c r="A196" s="35"/>
      <c r="B196" s="36"/>
      <c r="C196" s="223" t="s">
        <v>665</v>
      </c>
      <c r="D196" s="223" t="s">
        <v>141</v>
      </c>
      <c r="E196" s="224" t="s">
        <v>666</v>
      </c>
      <c r="F196" s="225" t="s">
        <v>667</v>
      </c>
      <c r="G196" s="226" t="s">
        <v>180</v>
      </c>
      <c r="H196" s="227">
        <v>13</v>
      </c>
      <c r="I196" s="228"/>
      <c r="J196" s="229">
        <f>ROUND(I196*H196,2)</f>
        <v>0</v>
      </c>
      <c r="K196" s="225" t="s">
        <v>446</v>
      </c>
      <c r="L196" s="41"/>
      <c r="M196" s="230" t="s">
        <v>1</v>
      </c>
      <c r="N196" s="231" t="s">
        <v>38</v>
      </c>
      <c r="O196" s="88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4" t="s">
        <v>447</v>
      </c>
      <c r="AT196" s="234" t="s">
        <v>141</v>
      </c>
      <c r="AU196" s="234" t="s">
        <v>80</v>
      </c>
      <c r="AY196" s="14" t="s">
        <v>138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4" t="s">
        <v>80</v>
      </c>
      <c r="BK196" s="235">
        <f>ROUND(I196*H196,2)</f>
        <v>0</v>
      </c>
      <c r="BL196" s="14" t="s">
        <v>447</v>
      </c>
      <c r="BM196" s="234" t="s">
        <v>668</v>
      </c>
    </row>
    <row r="197" s="2" customFormat="1" ht="16.5" customHeight="1">
      <c r="A197" s="35"/>
      <c r="B197" s="36"/>
      <c r="C197" s="223" t="s">
        <v>200</v>
      </c>
      <c r="D197" s="223" t="s">
        <v>141</v>
      </c>
      <c r="E197" s="224" t="s">
        <v>669</v>
      </c>
      <c r="F197" s="225" t="s">
        <v>670</v>
      </c>
      <c r="G197" s="226" t="s">
        <v>334</v>
      </c>
      <c r="H197" s="227">
        <v>30</v>
      </c>
      <c r="I197" s="228"/>
      <c r="J197" s="229">
        <f>ROUND(I197*H197,2)</f>
        <v>0</v>
      </c>
      <c r="K197" s="225" t="s">
        <v>446</v>
      </c>
      <c r="L197" s="41"/>
      <c r="M197" s="230" t="s">
        <v>1</v>
      </c>
      <c r="N197" s="231" t="s">
        <v>38</v>
      </c>
      <c r="O197" s="88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4" t="s">
        <v>447</v>
      </c>
      <c r="AT197" s="234" t="s">
        <v>141</v>
      </c>
      <c r="AU197" s="234" t="s">
        <v>80</v>
      </c>
      <c r="AY197" s="14" t="s">
        <v>138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4" t="s">
        <v>80</v>
      </c>
      <c r="BK197" s="235">
        <f>ROUND(I197*H197,2)</f>
        <v>0</v>
      </c>
      <c r="BL197" s="14" t="s">
        <v>447</v>
      </c>
      <c r="BM197" s="234" t="s">
        <v>671</v>
      </c>
    </row>
    <row r="198" s="2" customFormat="1" ht="24.15" customHeight="1">
      <c r="A198" s="35"/>
      <c r="B198" s="36"/>
      <c r="C198" s="223" t="s">
        <v>221</v>
      </c>
      <c r="D198" s="223" t="s">
        <v>141</v>
      </c>
      <c r="E198" s="224" t="s">
        <v>672</v>
      </c>
      <c r="F198" s="225" t="s">
        <v>673</v>
      </c>
      <c r="G198" s="226" t="s">
        <v>334</v>
      </c>
      <c r="H198" s="227">
        <v>30</v>
      </c>
      <c r="I198" s="228"/>
      <c r="J198" s="229">
        <f>ROUND(I198*H198,2)</f>
        <v>0</v>
      </c>
      <c r="K198" s="225" t="s">
        <v>446</v>
      </c>
      <c r="L198" s="41"/>
      <c r="M198" s="230" t="s">
        <v>1</v>
      </c>
      <c r="N198" s="231" t="s">
        <v>38</v>
      </c>
      <c r="O198" s="88"/>
      <c r="P198" s="232">
        <f>O198*H198</f>
        <v>0</v>
      </c>
      <c r="Q198" s="232">
        <v>0</v>
      </c>
      <c r="R198" s="232">
        <f>Q198*H198</f>
        <v>0</v>
      </c>
      <c r="S198" s="232">
        <v>0</v>
      </c>
      <c r="T198" s="23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4" t="s">
        <v>447</v>
      </c>
      <c r="AT198" s="234" t="s">
        <v>141</v>
      </c>
      <c r="AU198" s="234" t="s">
        <v>80</v>
      </c>
      <c r="AY198" s="14" t="s">
        <v>138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4" t="s">
        <v>80</v>
      </c>
      <c r="BK198" s="235">
        <f>ROUND(I198*H198,2)</f>
        <v>0</v>
      </c>
      <c r="BL198" s="14" t="s">
        <v>447</v>
      </c>
      <c r="BM198" s="234" t="s">
        <v>674</v>
      </c>
    </row>
    <row r="199" s="2" customFormat="1" ht="16.5" customHeight="1">
      <c r="A199" s="35"/>
      <c r="B199" s="36"/>
      <c r="C199" s="223" t="s">
        <v>675</v>
      </c>
      <c r="D199" s="223" t="s">
        <v>141</v>
      </c>
      <c r="E199" s="224" t="s">
        <v>676</v>
      </c>
      <c r="F199" s="225" t="s">
        <v>677</v>
      </c>
      <c r="G199" s="226" t="s">
        <v>334</v>
      </c>
      <c r="H199" s="227">
        <v>24</v>
      </c>
      <c r="I199" s="228"/>
      <c r="J199" s="229">
        <f>ROUND(I199*H199,2)</f>
        <v>0</v>
      </c>
      <c r="K199" s="225" t="s">
        <v>446</v>
      </c>
      <c r="L199" s="41"/>
      <c r="M199" s="230" t="s">
        <v>1</v>
      </c>
      <c r="N199" s="231" t="s">
        <v>38</v>
      </c>
      <c r="O199" s="88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4" t="s">
        <v>447</v>
      </c>
      <c r="AT199" s="234" t="s">
        <v>141</v>
      </c>
      <c r="AU199" s="234" t="s">
        <v>80</v>
      </c>
      <c r="AY199" s="14" t="s">
        <v>138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4" t="s">
        <v>80</v>
      </c>
      <c r="BK199" s="235">
        <f>ROUND(I199*H199,2)</f>
        <v>0</v>
      </c>
      <c r="BL199" s="14" t="s">
        <v>447</v>
      </c>
      <c r="BM199" s="234" t="s">
        <v>678</v>
      </c>
    </row>
    <row r="200" s="2" customFormat="1" ht="16.5" customHeight="1">
      <c r="A200" s="35"/>
      <c r="B200" s="36"/>
      <c r="C200" s="223" t="s">
        <v>208</v>
      </c>
      <c r="D200" s="223" t="s">
        <v>141</v>
      </c>
      <c r="E200" s="224" t="s">
        <v>679</v>
      </c>
      <c r="F200" s="225" t="s">
        <v>680</v>
      </c>
      <c r="G200" s="226" t="s">
        <v>334</v>
      </c>
      <c r="H200" s="227">
        <v>12</v>
      </c>
      <c r="I200" s="228"/>
      <c r="J200" s="229">
        <f>ROUND(I200*H200,2)</f>
        <v>0</v>
      </c>
      <c r="K200" s="225" t="s">
        <v>446</v>
      </c>
      <c r="L200" s="41"/>
      <c r="M200" s="230" t="s">
        <v>1</v>
      </c>
      <c r="N200" s="231" t="s">
        <v>38</v>
      </c>
      <c r="O200" s="88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4" t="s">
        <v>447</v>
      </c>
      <c r="AT200" s="234" t="s">
        <v>141</v>
      </c>
      <c r="AU200" s="234" t="s">
        <v>80</v>
      </c>
      <c r="AY200" s="14" t="s">
        <v>138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4" t="s">
        <v>80</v>
      </c>
      <c r="BK200" s="235">
        <f>ROUND(I200*H200,2)</f>
        <v>0</v>
      </c>
      <c r="BL200" s="14" t="s">
        <v>447</v>
      </c>
      <c r="BM200" s="234" t="s">
        <v>681</v>
      </c>
    </row>
    <row r="201" s="2" customFormat="1" ht="24.15" customHeight="1">
      <c r="A201" s="35"/>
      <c r="B201" s="36"/>
      <c r="C201" s="223" t="s">
        <v>228</v>
      </c>
      <c r="D201" s="223" t="s">
        <v>141</v>
      </c>
      <c r="E201" s="224" t="s">
        <v>682</v>
      </c>
      <c r="F201" s="225" t="s">
        <v>683</v>
      </c>
      <c r="G201" s="226" t="s">
        <v>334</v>
      </c>
      <c r="H201" s="227">
        <v>12</v>
      </c>
      <c r="I201" s="228"/>
      <c r="J201" s="229">
        <f>ROUND(I201*H201,2)</f>
        <v>0</v>
      </c>
      <c r="K201" s="225" t="s">
        <v>446</v>
      </c>
      <c r="L201" s="41"/>
      <c r="M201" s="230" t="s">
        <v>1</v>
      </c>
      <c r="N201" s="231" t="s">
        <v>38</v>
      </c>
      <c r="O201" s="88"/>
      <c r="P201" s="232">
        <f>O201*H201</f>
        <v>0</v>
      </c>
      <c r="Q201" s="232">
        <v>0</v>
      </c>
      <c r="R201" s="232">
        <f>Q201*H201</f>
        <v>0</v>
      </c>
      <c r="S201" s="232">
        <v>0</v>
      </c>
      <c r="T201" s="23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4" t="s">
        <v>447</v>
      </c>
      <c r="AT201" s="234" t="s">
        <v>141</v>
      </c>
      <c r="AU201" s="234" t="s">
        <v>80</v>
      </c>
      <c r="AY201" s="14" t="s">
        <v>138</v>
      </c>
      <c r="BE201" s="235">
        <f>IF(N201="základní",J201,0)</f>
        <v>0</v>
      </c>
      <c r="BF201" s="235">
        <f>IF(N201="snížená",J201,0)</f>
        <v>0</v>
      </c>
      <c r="BG201" s="235">
        <f>IF(N201="zákl. přenesená",J201,0)</f>
        <v>0</v>
      </c>
      <c r="BH201" s="235">
        <f>IF(N201="sníž. přenesená",J201,0)</f>
        <v>0</v>
      </c>
      <c r="BI201" s="235">
        <f>IF(N201="nulová",J201,0)</f>
        <v>0</v>
      </c>
      <c r="BJ201" s="14" t="s">
        <v>80</v>
      </c>
      <c r="BK201" s="235">
        <f>ROUND(I201*H201,2)</f>
        <v>0</v>
      </c>
      <c r="BL201" s="14" t="s">
        <v>447</v>
      </c>
      <c r="BM201" s="234" t="s">
        <v>684</v>
      </c>
    </row>
    <row r="202" s="2" customFormat="1" ht="21.75" customHeight="1">
      <c r="A202" s="35"/>
      <c r="B202" s="36"/>
      <c r="C202" s="223" t="s">
        <v>249</v>
      </c>
      <c r="D202" s="223" t="s">
        <v>141</v>
      </c>
      <c r="E202" s="224" t="s">
        <v>685</v>
      </c>
      <c r="F202" s="225" t="s">
        <v>686</v>
      </c>
      <c r="G202" s="226" t="s">
        <v>334</v>
      </c>
      <c r="H202" s="227">
        <v>55</v>
      </c>
      <c r="I202" s="228"/>
      <c r="J202" s="229">
        <f>ROUND(I202*H202,2)</f>
        <v>0</v>
      </c>
      <c r="K202" s="225" t="s">
        <v>357</v>
      </c>
      <c r="L202" s="41"/>
      <c r="M202" s="230" t="s">
        <v>1</v>
      </c>
      <c r="N202" s="231" t="s">
        <v>38</v>
      </c>
      <c r="O202" s="88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4" t="s">
        <v>447</v>
      </c>
      <c r="AT202" s="234" t="s">
        <v>141</v>
      </c>
      <c r="AU202" s="234" t="s">
        <v>80</v>
      </c>
      <c r="AY202" s="14" t="s">
        <v>138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4" t="s">
        <v>80</v>
      </c>
      <c r="BK202" s="235">
        <f>ROUND(I202*H202,2)</f>
        <v>0</v>
      </c>
      <c r="BL202" s="14" t="s">
        <v>447</v>
      </c>
      <c r="BM202" s="234" t="s">
        <v>687</v>
      </c>
    </row>
    <row r="203" s="2" customFormat="1" ht="16.5" customHeight="1">
      <c r="A203" s="35"/>
      <c r="B203" s="36"/>
      <c r="C203" s="236" t="s">
        <v>216</v>
      </c>
      <c r="D203" s="236" t="s">
        <v>183</v>
      </c>
      <c r="E203" s="237" t="s">
        <v>688</v>
      </c>
      <c r="F203" s="238" t="s">
        <v>689</v>
      </c>
      <c r="G203" s="239" t="s">
        <v>180</v>
      </c>
      <c r="H203" s="240">
        <v>1</v>
      </c>
      <c r="I203" s="241"/>
      <c r="J203" s="242">
        <f>ROUND(I203*H203,2)</f>
        <v>0</v>
      </c>
      <c r="K203" s="238" t="s">
        <v>357</v>
      </c>
      <c r="L203" s="243"/>
      <c r="M203" s="244" t="s">
        <v>1</v>
      </c>
      <c r="N203" s="245" t="s">
        <v>38</v>
      </c>
      <c r="O203" s="88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4" t="s">
        <v>374</v>
      </c>
      <c r="AT203" s="234" t="s">
        <v>183</v>
      </c>
      <c r="AU203" s="234" t="s">
        <v>80</v>
      </c>
      <c r="AY203" s="14" t="s">
        <v>138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4" t="s">
        <v>80</v>
      </c>
      <c r="BK203" s="235">
        <f>ROUND(I203*H203,2)</f>
        <v>0</v>
      </c>
      <c r="BL203" s="14" t="s">
        <v>374</v>
      </c>
      <c r="BM203" s="234" t="s">
        <v>690</v>
      </c>
    </row>
    <row r="204" s="2" customFormat="1" ht="44.25" customHeight="1">
      <c r="A204" s="35"/>
      <c r="B204" s="36"/>
      <c r="C204" s="223" t="s">
        <v>253</v>
      </c>
      <c r="D204" s="223" t="s">
        <v>141</v>
      </c>
      <c r="E204" s="224" t="s">
        <v>691</v>
      </c>
      <c r="F204" s="225" t="s">
        <v>692</v>
      </c>
      <c r="G204" s="226" t="s">
        <v>180</v>
      </c>
      <c r="H204" s="227">
        <v>10</v>
      </c>
      <c r="I204" s="228"/>
      <c r="J204" s="229">
        <f>ROUND(I204*H204,2)</f>
        <v>0</v>
      </c>
      <c r="K204" s="225" t="s">
        <v>446</v>
      </c>
      <c r="L204" s="41"/>
      <c r="M204" s="230" t="s">
        <v>1</v>
      </c>
      <c r="N204" s="231" t="s">
        <v>38</v>
      </c>
      <c r="O204" s="88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4" t="s">
        <v>447</v>
      </c>
      <c r="AT204" s="234" t="s">
        <v>141</v>
      </c>
      <c r="AU204" s="234" t="s">
        <v>80</v>
      </c>
      <c r="AY204" s="14" t="s">
        <v>138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4" t="s">
        <v>80</v>
      </c>
      <c r="BK204" s="235">
        <f>ROUND(I204*H204,2)</f>
        <v>0</v>
      </c>
      <c r="BL204" s="14" t="s">
        <v>447</v>
      </c>
      <c r="BM204" s="234" t="s">
        <v>693</v>
      </c>
    </row>
    <row r="205" s="2" customFormat="1">
      <c r="A205" s="35"/>
      <c r="B205" s="36"/>
      <c r="C205" s="37"/>
      <c r="D205" s="246" t="s">
        <v>226</v>
      </c>
      <c r="E205" s="37"/>
      <c r="F205" s="247" t="s">
        <v>694</v>
      </c>
      <c r="G205" s="37"/>
      <c r="H205" s="37"/>
      <c r="I205" s="248"/>
      <c r="J205" s="37"/>
      <c r="K205" s="37"/>
      <c r="L205" s="41"/>
      <c r="M205" s="249"/>
      <c r="N205" s="250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226</v>
      </c>
      <c r="AU205" s="14" t="s">
        <v>80</v>
      </c>
    </row>
    <row r="206" s="2" customFormat="1" ht="37.8" customHeight="1">
      <c r="A206" s="35"/>
      <c r="B206" s="36"/>
      <c r="C206" s="223" t="s">
        <v>171</v>
      </c>
      <c r="D206" s="223" t="s">
        <v>141</v>
      </c>
      <c r="E206" s="224" t="s">
        <v>695</v>
      </c>
      <c r="F206" s="225" t="s">
        <v>696</v>
      </c>
      <c r="G206" s="226" t="s">
        <v>243</v>
      </c>
      <c r="H206" s="227">
        <v>25.829999999999998</v>
      </c>
      <c r="I206" s="228"/>
      <c r="J206" s="229">
        <f>ROUND(I206*H206,2)</f>
        <v>0</v>
      </c>
      <c r="K206" s="225" t="s">
        <v>446</v>
      </c>
      <c r="L206" s="41"/>
      <c r="M206" s="230" t="s">
        <v>1</v>
      </c>
      <c r="N206" s="231" t="s">
        <v>38</v>
      </c>
      <c r="O206" s="88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4" t="s">
        <v>447</v>
      </c>
      <c r="AT206" s="234" t="s">
        <v>141</v>
      </c>
      <c r="AU206" s="234" t="s">
        <v>80</v>
      </c>
      <c r="AY206" s="14" t="s">
        <v>138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4" t="s">
        <v>80</v>
      </c>
      <c r="BK206" s="235">
        <f>ROUND(I206*H206,2)</f>
        <v>0</v>
      </c>
      <c r="BL206" s="14" t="s">
        <v>447</v>
      </c>
      <c r="BM206" s="234" t="s">
        <v>697</v>
      </c>
    </row>
    <row r="207" s="2" customFormat="1">
      <c r="A207" s="35"/>
      <c r="B207" s="36"/>
      <c r="C207" s="37"/>
      <c r="D207" s="246" t="s">
        <v>226</v>
      </c>
      <c r="E207" s="37"/>
      <c r="F207" s="247" t="s">
        <v>698</v>
      </c>
      <c r="G207" s="37"/>
      <c r="H207" s="37"/>
      <c r="I207" s="248"/>
      <c r="J207" s="37"/>
      <c r="K207" s="37"/>
      <c r="L207" s="41"/>
      <c r="M207" s="249"/>
      <c r="N207" s="25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226</v>
      </c>
      <c r="AU207" s="14" t="s">
        <v>80</v>
      </c>
    </row>
    <row r="208" s="2" customFormat="1" ht="49.05" customHeight="1">
      <c r="A208" s="35"/>
      <c r="B208" s="36"/>
      <c r="C208" s="223" t="s">
        <v>265</v>
      </c>
      <c r="D208" s="223" t="s">
        <v>141</v>
      </c>
      <c r="E208" s="224" t="s">
        <v>699</v>
      </c>
      <c r="F208" s="225" t="s">
        <v>700</v>
      </c>
      <c r="G208" s="226" t="s">
        <v>243</v>
      </c>
      <c r="H208" s="227">
        <v>10</v>
      </c>
      <c r="I208" s="228"/>
      <c r="J208" s="229">
        <f>ROUND(I208*H208,2)</f>
        <v>0</v>
      </c>
      <c r="K208" s="225" t="s">
        <v>446</v>
      </c>
      <c r="L208" s="41"/>
      <c r="M208" s="230" t="s">
        <v>1</v>
      </c>
      <c r="N208" s="231" t="s">
        <v>38</v>
      </c>
      <c r="O208" s="88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4" t="s">
        <v>447</v>
      </c>
      <c r="AT208" s="234" t="s">
        <v>141</v>
      </c>
      <c r="AU208" s="234" t="s">
        <v>80</v>
      </c>
      <c r="AY208" s="14" t="s">
        <v>138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4" t="s">
        <v>80</v>
      </c>
      <c r="BK208" s="235">
        <f>ROUND(I208*H208,2)</f>
        <v>0</v>
      </c>
      <c r="BL208" s="14" t="s">
        <v>447</v>
      </c>
      <c r="BM208" s="234" t="s">
        <v>701</v>
      </c>
    </row>
    <row r="209" s="2" customFormat="1">
      <c r="A209" s="35"/>
      <c r="B209" s="36"/>
      <c r="C209" s="37"/>
      <c r="D209" s="246" t="s">
        <v>226</v>
      </c>
      <c r="E209" s="37"/>
      <c r="F209" s="247" t="s">
        <v>698</v>
      </c>
      <c r="G209" s="37"/>
      <c r="H209" s="37"/>
      <c r="I209" s="248"/>
      <c r="J209" s="37"/>
      <c r="K209" s="37"/>
      <c r="L209" s="41"/>
      <c r="M209" s="249"/>
      <c r="N209" s="250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226</v>
      </c>
      <c r="AU209" s="14" t="s">
        <v>80</v>
      </c>
    </row>
    <row r="210" s="2" customFormat="1" ht="21.75" customHeight="1">
      <c r="A210" s="35"/>
      <c r="B210" s="36"/>
      <c r="C210" s="223" t="s">
        <v>281</v>
      </c>
      <c r="D210" s="223" t="s">
        <v>141</v>
      </c>
      <c r="E210" s="224" t="s">
        <v>702</v>
      </c>
      <c r="F210" s="225" t="s">
        <v>703</v>
      </c>
      <c r="G210" s="226" t="s">
        <v>243</v>
      </c>
      <c r="H210" s="227">
        <v>25.829999999999998</v>
      </c>
      <c r="I210" s="228"/>
      <c r="J210" s="229">
        <f>ROUND(I210*H210,2)</f>
        <v>0</v>
      </c>
      <c r="K210" s="225" t="s">
        <v>446</v>
      </c>
      <c r="L210" s="41"/>
      <c r="M210" s="230" t="s">
        <v>1</v>
      </c>
      <c r="N210" s="231" t="s">
        <v>38</v>
      </c>
      <c r="O210" s="88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4" t="s">
        <v>447</v>
      </c>
      <c r="AT210" s="234" t="s">
        <v>141</v>
      </c>
      <c r="AU210" s="234" t="s">
        <v>80</v>
      </c>
      <c r="AY210" s="14" t="s">
        <v>138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4" t="s">
        <v>80</v>
      </c>
      <c r="BK210" s="235">
        <f>ROUND(I210*H210,2)</f>
        <v>0</v>
      </c>
      <c r="BL210" s="14" t="s">
        <v>447</v>
      </c>
      <c r="BM210" s="234" t="s">
        <v>704</v>
      </c>
    </row>
    <row r="211" s="2" customFormat="1" ht="24.15" customHeight="1">
      <c r="A211" s="35"/>
      <c r="B211" s="36"/>
      <c r="C211" s="223" t="s">
        <v>261</v>
      </c>
      <c r="D211" s="223" t="s">
        <v>141</v>
      </c>
      <c r="E211" s="224" t="s">
        <v>705</v>
      </c>
      <c r="F211" s="225" t="s">
        <v>706</v>
      </c>
      <c r="G211" s="226" t="s">
        <v>243</v>
      </c>
      <c r="H211" s="227">
        <v>10</v>
      </c>
      <c r="I211" s="228"/>
      <c r="J211" s="229">
        <f>ROUND(I211*H211,2)</f>
        <v>0</v>
      </c>
      <c r="K211" s="225" t="s">
        <v>446</v>
      </c>
      <c r="L211" s="41"/>
      <c r="M211" s="230" t="s">
        <v>1</v>
      </c>
      <c r="N211" s="231" t="s">
        <v>38</v>
      </c>
      <c r="O211" s="88"/>
      <c r="P211" s="232">
        <f>O211*H211</f>
        <v>0</v>
      </c>
      <c r="Q211" s="232">
        <v>0</v>
      </c>
      <c r="R211" s="232">
        <f>Q211*H211</f>
        <v>0</v>
      </c>
      <c r="S211" s="232">
        <v>0</v>
      </c>
      <c r="T211" s="23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4" t="s">
        <v>447</v>
      </c>
      <c r="AT211" s="234" t="s">
        <v>141</v>
      </c>
      <c r="AU211" s="234" t="s">
        <v>80</v>
      </c>
      <c r="AY211" s="14" t="s">
        <v>138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4" t="s">
        <v>80</v>
      </c>
      <c r="BK211" s="235">
        <f>ROUND(I211*H211,2)</f>
        <v>0</v>
      </c>
      <c r="BL211" s="14" t="s">
        <v>447</v>
      </c>
      <c r="BM211" s="234" t="s">
        <v>707</v>
      </c>
    </row>
    <row r="212" s="2" customFormat="1" ht="21.75" customHeight="1">
      <c r="A212" s="35"/>
      <c r="B212" s="36"/>
      <c r="C212" s="223" t="s">
        <v>277</v>
      </c>
      <c r="D212" s="223" t="s">
        <v>141</v>
      </c>
      <c r="E212" s="224" t="s">
        <v>708</v>
      </c>
      <c r="F212" s="225" t="s">
        <v>709</v>
      </c>
      <c r="G212" s="226" t="s">
        <v>243</v>
      </c>
      <c r="H212" s="227">
        <v>25.829999999999998</v>
      </c>
      <c r="I212" s="228"/>
      <c r="J212" s="229">
        <f>ROUND(I212*H212,2)</f>
        <v>0</v>
      </c>
      <c r="K212" s="225" t="s">
        <v>446</v>
      </c>
      <c r="L212" s="41"/>
      <c r="M212" s="230" t="s">
        <v>1</v>
      </c>
      <c r="N212" s="231" t="s">
        <v>38</v>
      </c>
      <c r="O212" s="88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4" t="s">
        <v>447</v>
      </c>
      <c r="AT212" s="234" t="s">
        <v>141</v>
      </c>
      <c r="AU212" s="234" t="s">
        <v>80</v>
      </c>
      <c r="AY212" s="14" t="s">
        <v>138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4" t="s">
        <v>80</v>
      </c>
      <c r="BK212" s="235">
        <f>ROUND(I212*H212,2)</f>
        <v>0</v>
      </c>
      <c r="BL212" s="14" t="s">
        <v>447</v>
      </c>
      <c r="BM212" s="234" t="s">
        <v>710</v>
      </c>
    </row>
    <row r="213" s="2" customFormat="1" ht="24.15" customHeight="1">
      <c r="A213" s="35"/>
      <c r="B213" s="36"/>
      <c r="C213" s="223" t="s">
        <v>269</v>
      </c>
      <c r="D213" s="223" t="s">
        <v>141</v>
      </c>
      <c r="E213" s="224" t="s">
        <v>711</v>
      </c>
      <c r="F213" s="225" t="s">
        <v>712</v>
      </c>
      <c r="G213" s="226" t="s">
        <v>243</v>
      </c>
      <c r="H213" s="227">
        <v>10</v>
      </c>
      <c r="I213" s="228"/>
      <c r="J213" s="229">
        <f>ROUND(I213*H213,2)</f>
        <v>0</v>
      </c>
      <c r="K213" s="225" t="s">
        <v>446</v>
      </c>
      <c r="L213" s="41"/>
      <c r="M213" s="230" t="s">
        <v>1</v>
      </c>
      <c r="N213" s="231" t="s">
        <v>38</v>
      </c>
      <c r="O213" s="88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4" t="s">
        <v>447</v>
      </c>
      <c r="AT213" s="234" t="s">
        <v>141</v>
      </c>
      <c r="AU213" s="234" t="s">
        <v>80</v>
      </c>
      <c r="AY213" s="14" t="s">
        <v>138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4" t="s">
        <v>80</v>
      </c>
      <c r="BK213" s="235">
        <f>ROUND(I213*H213,2)</f>
        <v>0</v>
      </c>
      <c r="BL213" s="14" t="s">
        <v>447</v>
      </c>
      <c r="BM213" s="234" t="s">
        <v>713</v>
      </c>
    </row>
    <row r="214" s="2" customFormat="1" ht="24.15" customHeight="1">
      <c r="A214" s="35"/>
      <c r="B214" s="36"/>
      <c r="C214" s="223" t="s">
        <v>273</v>
      </c>
      <c r="D214" s="223" t="s">
        <v>141</v>
      </c>
      <c r="E214" s="224" t="s">
        <v>714</v>
      </c>
      <c r="F214" s="225" t="s">
        <v>715</v>
      </c>
      <c r="G214" s="226" t="s">
        <v>180</v>
      </c>
      <c r="H214" s="227">
        <v>4</v>
      </c>
      <c r="I214" s="228"/>
      <c r="J214" s="229">
        <f>ROUND(I214*H214,2)</f>
        <v>0</v>
      </c>
      <c r="K214" s="225" t="s">
        <v>446</v>
      </c>
      <c r="L214" s="41"/>
      <c r="M214" s="251" t="s">
        <v>1</v>
      </c>
      <c r="N214" s="252" t="s">
        <v>38</v>
      </c>
      <c r="O214" s="253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4" t="s">
        <v>447</v>
      </c>
      <c r="AT214" s="234" t="s">
        <v>141</v>
      </c>
      <c r="AU214" s="234" t="s">
        <v>80</v>
      </c>
      <c r="AY214" s="14" t="s">
        <v>138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4" t="s">
        <v>80</v>
      </c>
      <c r="BK214" s="235">
        <f>ROUND(I214*H214,2)</f>
        <v>0</v>
      </c>
      <c r="BL214" s="14" t="s">
        <v>447</v>
      </c>
      <c r="BM214" s="234" t="s">
        <v>716</v>
      </c>
    </row>
    <row r="215" s="2" customFormat="1" ht="6.96" customHeight="1">
      <c r="A215" s="35"/>
      <c r="B215" s="63"/>
      <c r="C215" s="64"/>
      <c r="D215" s="64"/>
      <c r="E215" s="64"/>
      <c r="F215" s="64"/>
      <c r="G215" s="64"/>
      <c r="H215" s="64"/>
      <c r="I215" s="64"/>
      <c r="J215" s="64"/>
      <c r="K215" s="64"/>
      <c r="L215" s="41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sheet="1" autoFilter="0" formatColumns="0" formatRows="0" objects="1" scenarios="1" spinCount="100000" saltValue="lDk9GAMVbd0KYkuRoKgOPy2/JyHHLtz+C0gomsYzai/EKFV2ggkNmvXMDG047c0nGXas3d94FMWbZMc7lrVuEg==" hashValue="6fi/u+NFK9pmvZ7OF/NT9ABKPRC01OKN6eFxAWxEfyY7n5i8NzTk4SED2qFiPeMjFpxw2pZ0+/ffJscipxgUKw==" algorithmName="SHA-512" password="CC35"/>
  <autoFilter ref="C120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osvětlení žst. na trati Mikuloviec - Jeseník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717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718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719</v>
      </c>
      <c r="G14" s="35"/>
      <c r="H14" s="35"/>
      <c r="I14" s="147" t="s">
        <v>22</v>
      </c>
      <c r="J14" s="150" t="str">
        <f>'Rekapitulace stavby'!AN8</f>
        <v>3. 7. 2023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105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ROUND((SUM(BE121:BE220)),  2)</f>
        <v>0</v>
      </c>
      <c r="G35" s="35"/>
      <c r="H35" s="35"/>
      <c r="I35" s="161">
        <v>0.20999999999999999</v>
      </c>
      <c r="J35" s="160">
        <f>ROUND(((SUM(BE121:BE220))*I35),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ROUND((SUM(BF121:BF220)),  2)</f>
        <v>0</v>
      </c>
      <c r="G36" s="35"/>
      <c r="H36" s="35"/>
      <c r="I36" s="161">
        <v>0.14999999999999999</v>
      </c>
      <c r="J36" s="160">
        <f>ROUND(((SUM(BF121:BF220))*I36),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ROUND((SUM(BG121:BG220)),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ROUND((SUM(BH121:BH220)),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ROUND((SUM(BI121:BI220)),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osvětlení žst. na trati Mikuloviec -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717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02-SO32 - ÚOŽI - Oprava silnoproudých zařízení žst. Mikulovice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Mikulovice</v>
      </c>
      <c r="G91" s="37"/>
      <c r="H91" s="37"/>
      <c r="I91" s="29" t="s">
        <v>22</v>
      </c>
      <c r="J91" s="76" t="str">
        <f>IF(J14="","",J14)</f>
        <v>3. 7. 2023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železniční dopravní cesty, státní organizac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109</v>
      </c>
      <c r="D96" s="182"/>
      <c r="E96" s="182"/>
      <c r="F96" s="182"/>
      <c r="G96" s="182"/>
      <c r="H96" s="182"/>
      <c r="I96" s="182"/>
      <c r="J96" s="183" t="s">
        <v>110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111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112</v>
      </c>
    </row>
    <row r="99" hidden="1" s="9" customFormat="1" ht="24.96" customHeight="1">
      <c r="A99" s="9"/>
      <c r="B99" s="185"/>
      <c r="C99" s="186"/>
      <c r="D99" s="187" t="s">
        <v>441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osvětlení žst. na trati Mikuloviec - Jeseník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717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30" customHeight="1">
      <c r="A113" s="35"/>
      <c r="B113" s="36"/>
      <c r="C113" s="37"/>
      <c r="D113" s="37"/>
      <c r="E113" s="73" t="str">
        <f>E11</f>
        <v>02-SO32 - ÚOŽI - Oprava silnoproudých zařízení žst. Mikulovice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Mikulovice</v>
      </c>
      <c r="G115" s="37"/>
      <c r="H115" s="37"/>
      <c r="I115" s="29" t="s">
        <v>22</v>
      </c>
      <c r="J115" s="76" t="str">
        <f>IF(J14="","",J14)</f>
        <v>3. 7. 2023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železniční dopravní cesty, státní organizac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124</v>
      </c>
      <c r="D120" s="199" t="s">
        <v>58</v>
      </c>
      <c r="E120" s="199" t="s">
        <v>54</v>
      </c>
      <c r="F120" s="199" t="s">
        <v>55</v>
      </c>
      <c r="G120" s="199" t="s">
        <v>125</v>
      </c>
      <c r="H120" s="199" t="s">
        <v>126</v>
      </c>
      <c r="I120" s="199" t="s">
        <v>127</v>
      </c>
      <c r="J120" s="199" t="s">
        <v>110</v>
      </c>
      <c r="K120" s="200" t="s">
        <v>128</v>
      </c>
      <c r="L120" s="201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202">
        <f>BK121</f>
        <v>0</v>
      </c>
      <c r="K121" s="37"/>
      <c r="L121" s="41"/>
      <c r="M121" s="100"/>
      <c r="N121" s="203"/>
      <c r="O121" s="101"/>
      <c r="P121" s="204">
        <f>P122</f>
        <v>0</v>
      </c>
      <c r="Q121" s="101"/>
      <c r="R121" s="204">
        <f>R122</f>
        <v>0</v>
      </c>
      <c r="S121" s="101"/>
      <c r="T121" s="20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112</v>
      </c>
      <c r="BK121" s="206">
        <f>BK122</f>
        <v>0</v>
      </c>
    </row>
    <row r="122" s="12" customFormat="1" ht="25.92" customHeight="1">
      <c r="A122" s="12"/>
      <c r="B122" s="207"/>
      <c r="C122" s="208"/>
      <c r="D122" s="209" t="s">
        <v>72</v>
      </c>
      <c r="E122" s="210" t="s">
        <v>442</v>
      </c>
      <c r="F122" s="210" t="s">
        <v>443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SUM(P123:P220)</f>
        <v>0</v>
      </c>
      <c r="Q122" s="215"/>
      <c r="R122" s="216">
        <f>SUM(R123:R220)</f>
        <v>0</v>
      </c>
      <c r="S122" s="215"/>
      <c r="T122" s="217">
        <f>SUM(T123:T220)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146</v>
      </c>
      <c r="AT122" s="219" t="s">
        <v>72</v>
      </c>
      <c r="AU122" s="219" t="s">
        <v>73</v>
      </c>
      <c r="AY122" s="218" t="s">
        <v>138</v>
      </c>
      <c r="BK122" s="220">
        <f>SUM(BK123:BK220)</f>
        <v>0</v>
      </c>
    </row>
    <row r="123" s="2" customFormat="1" ht="37.8" customHeight="1">
      <c r="A123" s="35"/>
      <c r="B123" s="36"/>
      <c r="C123" s="236" t="s">
        <v>177</v>
      </c>
      <c r="D123" s="236" t="s">
        <v>183</v>
      </c>
      <c r="E123" s="237" t="s">
        <v>444</v>
      </c>
      <c r="F123" s="238" t="s">
        <v>445</v>
      </c>
      <c r="G123" s="239" t="s">
        <v>180</v>
      </c>
      <c r="H123" s="240">
        <v>822</v>
      </c>
      <c r="I123" s="241"/>
      <c r="J123" s="242">
        <f>ROUND(I123*H123,2)</f>
        <v>0</v>
      </c>
      <c r="K123" s="238" t="s">
        <v>446</v>
      </c>
      <c r="L123" s="243"/>
      <c r="M123" s="244" t="s">
        <v>1</v>
      </c>
      <c r="N123" s="245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447</v>
      </c>
      <c r="AT123" s="234" t="s">
        <v>183</v>
      </c>
      <c r="AU123" s="234" t="s">
        <v>80</v>
      </c>
      <c r="AY123" s="14" t="s">
        <v>138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80</v>
      </c>
      <c r="BK123" s="235">
        <f>ROUND(I123*H123,2)</f>
        <v>0</v>
      </c>
      <c r="BL123" s="14" t="s">
        <v>447</v>
      </c>
      <c r="BM123" s="234" t="s">
        <v>720</v>
      </c>
    </row>
    <row r="124" s="2" customFormat="1" ht="37.8" customHeight="1">
      <c r="A124" s="35"/>
      <c r="B124" s="36"/>
      <c r="C124" s="236" t="s">
        <v>182</v>
      </c>
      <c r="D124" s="236" t="s">
        <v>183</v>
      </c>
      <c r="E124" s="237" t="s">
        <v>449</v>
      </c>
      <c r="F124" s="238" t="s">
        <v>450</v>
      </c>
      <c r="G124" s="239" t="s">
        <v>180</v>
      </c>
      <c r="H124" s="240">
        <v>821</v>
      </c>
      <c r="I124" s="241"/>
      <c r="J124" s="242">
        <f>ROUND(I124*H124,2)</f>
        <v>0</v>
      </c>
      <c r="K124" s="238" t="s">
        <v>446</v>
      </c>
      <c r="L124" s="243"/>
      <c r="M124" s="244" t="s">
        <v>1</v>
      </c>
      <c r="N124" s="245" t="s">
        <v>38</v>
      </c>
      <c r="O124" s="88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4" t="s">
        <v>447</v>
      </c>
      <c r="AT124" s="234" t="s">
        <v>183</v>
      </c>
      <c r="AU124" s="234" t="s">
        <v>80</v>
      </c>
      <c r="AY124" s="14" t="s">
        <v>138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4" t="s">
        <v>80</v>
      </c>
      <c r="BK124" s="235">
        <f>ROUND(I124*H124,2)</f>
        <v>0</v>
      </c>
      <c r="BL124" s="14" t="s">
        <v>447</v>
      </c>
      <c r="BM124" s="234" t="s">
        <v>721</v>
      </c>
    </row>
    <row r="125" s="2" customFormat="1" ht="37.8" customHeight="1">
      <c r="A125" s="35"/>
      <c r="B125" s="36"/>
      <c r="C125" s="223" t="s">
        <v>722</v>
      </c>
      <c r="D125" s="223" t="s">
        <v>141</v>
      </c>
      <c r="E125" s="224" t="s">
        <v>452</v>
      </c>
      <c r="F125" s="225" t="s">
        <v>453</v>
      </c>
      <c r="G125" s="226" t="s">
        <v>144</v>
      </c>
      <c r="H125" s="227">
        <v>822</v>
      </c>
      <c r="I125" s="228"/>
      <c r="J125" s="229">
        <f>ROUND(I125*H125,2)</f>
        <v>0</v>
      </c>
      <c r="K125" s="225" t="s">
        <v>446</v>
      </c>
      <c r="L125" s="41"/>
      <c r="M125" s="230" t="s">
        <v>1</v>
      </c>
      <c r="N125" s="231" t="s">
        <v>38</v>
      </c>
      <c r="O125" s="88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4" t="s">
        <v>447</v>
      </c>
      <c r="AT125" s="234" t="s">
        <v>141</v>
      </c>
      <c r="AU125" s="234" t="s">
        <v>80</v>
      </c>
      <c r="AY125" s="14" t="s">
        <v>138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4" t="s">
        <v>80</v>
      </c>
      <c r="BK125" s="235">
        <f>ROUND(I125*H125,2)</f>
        <v>0</v>
      </c>
      <c r="BL125" s="14" t="s">
        <v>447</v>
      </c>
      <c r="BM125" s="234" t="s">
        <v>723</v>
      </c>
    </row>
    <row r="126" s="2" customFormat="1" ht="33" customHeight="1">
      <c r="A126" s="35"/>
      <c r="B126" s="36"/>
      <c r="C126" s="223" t="s">
        <v>80</v>
      </c>
      <c r="D126" s="223" t="s">
        <v>141</v>
      </c>
      <c r="E126" s="224" t="s">
        <v>455</v>
      </c>
      <c r="F126" s="225" t="s">
        <v>456</v>
      </c>
      <c r="G126" s="226" t="s">
        <v>144</v>
      </c>
      <c r="H126" s="227">
        <v>1693</v>
      </c>
      <c r="I126" s="228"/>
      <c r="J126" s="229">
        <f>ROUND(I126*H126,2)</f>
        <v>0</v>
      </c>
      <c r="K126" s="225" t="s">
        <v>446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447</v>
      </c>
      <c r="AT126" s="234" t="s">
        <v>141</v>
      </c>
      <c r="AU126" s="234" t="s">
        <v>80</v>
      </c>
      <c r="AY126" s="14" t="s">
        <v>138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80</v>
      </c>
      <c r="BK126" s="235">
        <f>ROUND(I126*H126,2)</f>
        <v>0</v>
      </c>
      <c r="BL126" s="14" t="s">
        <v>447</v>
      </c>
      <c r="BM126" s="234" t="s">
        <v>724</v>
      </c>
    </row>
    <row r="127" s="2" customFormat="1" ht="24.15" customHeight="1">
      <c r="A127" s="35"/>
      <c r="B127" s="36"/>
      <c r="C127" s="236" t="s">
        <v>82</v>
      </c>
      <c r="D127" s="236" t="s">
        <v>183</v>
      </c>
      <c r="E127" s="237" t="s">
        <v>458</v>
      </c>
      <c r="F127" s="238" t="s">
        <v>459</v>
      </c>
      <c r="G127" s="239" t="s">
        <v>144</v>
      </c>
      <c r="H127" s="240">
        <v>1693</v>
      </c>
      <c r="I127" s="241"/>
      <c r="J127" s="242">
        <f>ROUND(I127*H127,2)</f>
        <v>0</v>
      </c>
      <c r="K127" s="238" t="s">
        <v>446</v>
      </c>
      <c r="L127" s="243"/>
      <c r="M127" s="244" t="s">
        <v>1</v>
      </c>
      <c r="N127" s="245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447</v>
      </c>
      <c r="AT127" s="234" t="s">
        <v>183</v>
      </c>
      <c r="AU127" s="234" t="s">
        <v>80</v>
      </c>
      <c r="AY127" s="14" t="s">
        <v>138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80</v>
      </c>
      <c r="BK127" s="235">
        <f>ROUND(I127*H127,2)</f>
        <v>0</v>
      </c>
      <c r="BL127" s="14" t="s">
        <v>447</v>
      </c>
      <c r="BM127" s="234" t="s">
        <v>725</v>
      </c>
    </row>
    <row r="128" s="2" customFormat="1" ht="24.15" customHeight="1">
      <c r="A128" s="35"/>
      <c r="B128" s="36"/>
      <c r="C128" s="236" t="s">
        <v>149</v>
      </c>
      <c r="D128" s="236" t="s">
        <v>183</v>
      </c>
      <c r="E128" s="237" t="s">
        <v>461</v>
      </c>
      <c r="F128" s="238" t="s">
        <v>462</v>
      </c>
      <c r="G128" s="239" t="s">
        <v>144</v>
      </c>
      <c r="H128" s="240">
        <v>165.5</v>
      </c>
      <c r="I128" s="241"/>
      <c r="J128" s="242">
        <f>ROUND(I128*H128,2)</f>
        <v>0</v>
      </c>
      <c r="K128" s="238" t="s">
        <v>446</v>
      </c>
      <c r="L128" s="243"/>
      <c r="M128" s="244" t="s">
        <v>1</v>
      </c>
      <c r="N128" s="245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374</v>
      </c>
      <c r="AT128" s="234" t="s">
        <v>183</v>
      </c>
      <c r="AU128" s="234" t="s">
        <v>80</v>
      </c>
      <c r="AY128" s="14" t="s">
        <v>138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80</v>
      </c>
      <c r="BK128" s="235">
        <f>ROUND(I128*H128,2)</f>
        <v>0</v>
      </c>
      <c r="BL128" s="14" t="s">
        <v>374</v>
      </c>
      <c r="BM128" s="234" t="s">
        <v>726</v>
      </c>
    </row>
    <row r="129" s="2" customFormat="1" ht="24.15" customHeight="1">
      <c r="A129" s="35"/>
      <c r="B129" s="36"/>
      <c r="C129" s="223" t="s">
        <v>146</v>
      </c>
      <c r="D129" s="223" t="s">
        <v>141</v>
      </c>
      <c r="E129" s="224" t="s">
        <v>464</v>
      </c>
      <c r="F129" s="225" t="s">
        <v>465</v>
      </c>
      <c r="G129" s="226" t="s">
        <v>180</v>
      </c>
      <c r="H129" s="227">
        <v>39</v>
      </c>
      <c r="I129" s="228"/>
      <c r="J129" s="229">
        <f>ROUND(I129*H129,2)</f>
        <v>0</v>
      </c>
      <c r="K129" s="225" t="s">
        <v>446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447</v>
      </c>
      <c r="AT129" s="234" t="s">
        <v>141</v>
      </c>
      <c r="AU129" s="234" t="s">
        <v>80</v>
      </c>
      <c r="AY129" s="14" t="s">
        <v>138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80</v>
      </c>
      <c r="BK129" s="235">
        <f>ROUND(I129*H129,2)</f>
        <v>0</v>
      </c>
      <c r="BL129" s="14" t="s">
        <v>447</v>
      </c>
      <c r="BM129" s="234" t="s">
        <v>727</v>
      </c>
    </row>
    <row r="130" s="2" customFormat="1" ht="21.75" customHeight="1">
      <c r="A130" s="35"/>
      <c r="B130" s="36"/>
      <c r="C130" s="236" t="s">
        <v>157</v>
      </c>
      <c r="D130" s="236" t="s">
        <v>183</v>
      </c>
      <c r="E130" s="237" t="s">
        <v>467</v>
      </c>
      <c r="F130" s="238" t="s">
        <v>468</v>
      </c>
      <c r="G130" s="239" t="s">
        <v>180</v>
      </c>
      <c r="H130" s="240">
        <v>39</v>
      </c>
      <c r="I130" s="241"/>
      <c r="J130" s="242">
        <f>ROUND(I130*H130,2)</f>
        <v>0</v>
      </c>
      <c r="K130" s="238" t="s">
        <v>446</v>
      </c>
      <c r="L130" s="243"/>
      <c r="M130" s="244" t="s">
        <v>1</v>
      </c>
      <c r="N130" s="245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374</v>
      </c>
      <c r="AT130" s="234" t="s">
        <v>183</v>
      </c>
      <c r="AU130" s="234" t="s">
        <v>80</v>
      </c>
      <c r="AY130" s="14" t="s">
        <v>138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80</v>
      </c>
      <c r="BK130" s="235">
        <f>ROUND(I130*H130,2)</f>
        <v>0</v>
      </c>
      <c r="BL130" s="14" t="s">
        <v>374</v>
      </c>
      <c r="BM130" s="234" t="s">
        <v>728</v>
      </c>
    </row>
    <row r="131" s="2" customFormat="1" ht="16.5" customHeight="1">
      <c r="A131" s="35"/>
      <c r="B131" s="36"/>
      <c r="C131" s="223" t="s">
        <v>161</v>
      </c>
      <c r="D131" s="223" t="s">
        <v>141</v>
      </c>
      <c r="E131" s="224" t="s">
        <v>729</v>
      </c>
      <c r="F131" s="225" t="s">
        <v>730</v>
      </c>
      <c r="G131" s="226" t="s">
        <v>144</v>
      </c>
      <c r="H131" s="227">
        <v>1643</v>
      </c>
      <c r="I131" s="228"/>
      <c r="J131" s="229">
        <f>ROUND(I131*H131,2)</f>
        <v>0</v>
      </c>
      <c r="K131" s="225" t="s">
        <v>446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447</v>
      </c>
      <c r="AT131" s="234" t="s">
        <v>141</v>
      </c>
      <c r="AU131" s="234" t="s">
        <v>80</v>
      </c>
      <c r="AY131" s="14" t="s">
        <v>138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80</v>
      </c>
      <c r="BK131" s="235">
        <f>ROUND(I131*H131,2)</f>
        <v>0</v>
      </c>
      <c r="BL131" s="14" t="s">
        <v>447</v>
      </c>
      <c r="BM131" s="234" t="s">
        <v>731</v>
      </c>
    </row>
    <row r="132" s="2" customFormat="1" ht="33" customHeight="1">
      <c r="A132" s="35"/>
      <c r="B132" s="36"/>
      <c r="C132" s="236" t="s">
        <v>732</v>
      </c>
      <c r="D132" s="236" t="s">
        <v>183</v>
      </c>
      <c r="E132" s="237" t="s">
        <v>511</v>
      </c>
      <c r="F132" s="238" t="s">
        <v>512</v>
      </c>
      <c r="G132" s="239" t="s">
        <v>144</v>
      </c>
      <c r="H132" s="240">
        <v>50</v>
      </c>
      <c r="I132" s="241"/>
      <c r="J132" s="242">
        <f>ROUND(I132*H132,2)</f>
        <v>0</v>
      </c>
      <c r="K132" s="238" t="s">
        <v>446</v>
      </c>
      <c r="L132" s="243"/>
      <c r="M132" s="244" t="s">
        <v>1</v>
      </c>
      <c r="N132" s="245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447</v>
      </c>
      <c r="AT132" s="234" t="s">
        <v>183</v>
      </c>
      <c r="AU132" s="234" t="s">
        <v>80</v>
      </c>
      <c r="AY132" s="14" t="s">
        <v>138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80</v>
      </c>
      <c r="BK132" s="235">
        <f>ROUND(I132*H132,2)</f>
        <v>0</v>
      </c>
      <c r="BL132" s="14" t="s">
        <v>447</v>
      </c>
      <c r="BM132" s="234" t="s">
        <v>733</v>
      </c>
    </row>
    <row r="133" s="2" customFormat="1">
      <c r="A133" s="35"/>
      <c r="B133" s="36"/>
      <c r="C133" s="37"/>
      <c r="D133" s="246" t="s">
        <v>226</v>
      </c>
      <c r="E133" s="37"/>
      <c r="F133" s="247" t="s">
        <v>734</v>
      </c>
      <c r="G133" s="37"/>
      <c r="H133" s="37"/>
      <c r="I133" s="248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226</v>
      </c>
      <c r="AU133" s="14" t="s">
        <v>80</v>
      </c>
    </row>
    <row r="134" s="2" customFormat="1" ht="16.5" customHeight="1">
      <c r="A134" s="35"/>
      <c r="B134" s="36"/>
      <c r="C134" s="223" t="s">
        <v>166</v>
      </c>
      <c r="D134" s="223" t="s">
        <v>141</v>
      </c>
      <c r="E134" s="224" t="s">
        <v>476</v>
      </c>
      <c r="F134" s="225" t="s">
        <v>477</v>
      </c>
      <c r="G134" s="226" t="s">
        <v>144</v>
      </c>
      <c r="H134" s="227">
        <v>527</v>
      </c>
      <c r="I134" s="228"/>
      <c r="J134" s="229">
        <f>ROUND(I134*H134,2)</f>
        <v>0</v>
      </c>
      <c r="K134" s="225" t="s">
        <v>446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447</v>
      </c>
      <c r="AT134" s="234" t="s">
        <v>141</v>
      </c>
      <c r="AU134" s="234" t="s">
        <v>80</v>
      </c>
      <c r="AY134" s="14" t="s">
        <v>138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80</v>
      </c>
      <c r="BK134" s="235">
        <f>ROUND(I134*H134,2)</f>
        <v>0</v>
      </c>
      <c r="BL134" s="14" t="s">
        <v>447</v>
      </c>
      <c r="BM134" s="234" t="s">
        <v>735</v>
      </c>
    </row>
    <row r="135" s="2" customFormat="1" ht="37.8" customHeight="1">
      <c r="A135" s="35"/>
      <c r="B135" s="36"/>
      <c r="C135" s="236" t="s">
        <v>186</v>
      </c>
      <c r="D135" s="236" t="s">
        <v>183</v>
      </c>
      <c r="E135" s="237" t="s">
        <v>479</v>
      </c>
      <c r="F135" s="238" t="s">
        <v>480</v>
      </c>
      <c r="G135" s="239" t="s">
        <v>144</v>
      </c>
      <c r="H135" s="240">
        <v>527</v>
      </c>
      <c r="I135" s="241"/>
      <c r="J135" s="242">
        <f>ROUND(I135*H135,2)</f>
        <v>0</v>
      </c>
      <c r="K135" s="238" t="s">
        <v>446</v>
      </c>
      <c r="L135" s="243"/>
      <c r="M135" s="244" t="s">
        <v>1</v>
      </c>
      <c r="N135" s="245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374</v>
      </c>
      <c r="AT135" s="234" t="s">
        <v>183</v>
      </c>
      <c r="AU135" s="234" t="s">
        <v>80</v>
      </c>
      <c r="AY135" s="14" t="s">
        <v>138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80</v>
      </c>
      <c r="BK135" s="235">
        <f>ROUND(I135*H135,2)</f>
        <v>0</v>
      </c>
      <c r="BL135" s="14" t="s">
        <v>374</v>
      </c>
      <c r="BM135" s="234" t="s">
        <v>736</v>
      </c>
    </row>
    <row r="136" s="2" customFormat="1" ht="16.5" customHeight="1">
      <c r="A136" s="35"/>
      <c r="B136" s="36"/>
      <c r="C136" s="223" t="s">
        <v>175</v>
      </c>
      <c r="D136" s="223" t="s">
        <v>141</v>
      </c>
      <c r="E136" s="224" t="s">
        <v>486</v>
      </c>
      <c r="F136" s="225" t="s">
        <v>487</v>
      </c>
      <c r="G136" s="226" t="s">
        <v>144</v>
      </c>
      <c r="H136" s="227">
        <v>2160</v>
      </c>
      <c r="I136" s="228"/>
      <c r="J136" s="229">
        <f>ROUND(I136*H136,2)</f>
        <v>0</v>
      </c>
      <c r="K136" s="225" t="s">
        <v>446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447</v>
      </c>
      <c r="AT136" s="234" t="s">
        <v>141</v>
      </c>
      <c r="AU136" s="234" t="s">
        <v>80</v>
      </c>
      <c r="AY136" s="14" t="s">
        <v>138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80</v>
      </c>
      <c r="BK136" s="235">
        <f>ROUND(I136*H136,2)</f>
        <v>0</v>
      </c>
      <c r="BL136" s="14" t="s">
        <v>447</v>
      </c>
      <c r="BM136" s="234" t="s">
        <v>737</v>
      </c>
    </row>
    <row r="137" s="2" customFormat="1" ht="24.15" customHeight="1">
      <c r="A137" s="35"/>
      <c r="B137" s="36"/>
      <c r="C137" s="236" t="s">
        <v>212</v>
      </c>
      <c r="D137" s="236" t="s">
        <v>183</v>
      </c>
      <c r="E137" s="237" t="s">
        <v>494</v>
      </c>
      <c r="F137" s="238" t="s">
        <v>495</v>
      </c>
      <c r="G137" s="239" t="s">
        <v>144</v>
      </c>
      <c r="H137" s="240">
        <v>2040</v>
      </c>
      <c r="I137" s="241"/>
      <c r="J137" s="242">
        <f>ROUND(I137*H137,2)</f>
        <v>0</v>
      </c>
      <c r="K137" s="238" t="s">
        <v>446</v>
      </c>
      <c r="L137" s="243"/>
      <c r="M137" s="244" t="s">
        <v>1</v>
      </c>
      <c r="N137" s="245" t="s">
        <v>38</v>
      </c>
      <c r="O137" s="88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447</v>
      </c>
      <c r="AT137" s="234" t="s">
        <v>183</v>
      </c>
      <c r="AU137" s="234" t="s">
        <v>80</v>
      </c>
      <c r="AY137" s="14" t="s">
        <v>138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4" t="s">
        <v>80</v>
      </c>
      <c r="BK137" s="235">
        <f>ROUND(I137*H137,2)</f>
        <v>0</v>
      </c>
      <c r="BL137" s="14" t="s">
        <v>447</v>
      </c>
      <c r="BM137" s="234" t="s">
        <v>738</v>
      </c>
    </row>
    <row r="138" s="2" customFormat="1" ht="24.15" customHeight="1">
      <c r="A138" s="35"/>
      <c r="B138" s="36"/>
      <c r="C138" s="236" t="s">
        <v>485</v>
      </c>
      <c r="D138" s="236" t="s">
        <v>183</v>
      </c>
      <c r="E138" s="237" t="s">
        <v>739</v>
      </c>
      <c r="F138" s="238" t="s">
        <v>740</v>
      </c>
      <c r="G138" s="239" t="s">
        <v>144</v>
      </c>
      <c r="H138" s="240">
        <v>5</v>
      </c>
      <c r="I138" s="241"/>
      <c r="J138" s="242">
        <f>ROUND(I138*H138,2)</f>
        <v>0</v>
      </c>
      <c r="K138" s="238" t="s">
        <v>446</v>
      </c>
      <c r="L138" s="243"/>
      <c r="M138" s="244" t="s">
        <v>1</v>
      </c>
      <c r="N138" s="245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447</v>
      </c>
      <c r="AT138" s="234" t="s">
        <v>183</v>
      </c>
      <c r="AU138" s="234" t="s">
        <v>80</v>
      </c>
      <c r="AY138" s="14" t="s">
        <v>138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80</v>
      </c>
      <c r="BK138" s="235">
        <f>ROUND(I138*H138,2)</f>
        <v>0</v>
      </c>
      <c r="BL138" s="14" t="s">
        <v>447</v>
      </c>
      <c r="BM138" s="234" t="s">
        <v>741</v>
      </c>
    </row>
    <row r="139" s="2" customFormat="1" ht="33" customHeight="1">
      <c r="A139" s="35"/>
      <c r="B139" s="36"/>
      <c r="C139" s="236" t="s">
        <v>489</v>
      </c>
      <c r="D139" s="236" t="s">
        <v>183</v>
      </c>
      <c r="E139" s="237" t="s">
        <v>498</v>
      </c>
      <c r="F139" s="238" t="s">
        <v>499</v>
      </c>
      <c r="G139" s="239" t="s">
        <v>144</v>
      </c>
      <c r="H139" s="240">
        <v>45</v>
      </c>
      <c r="I139" s="241"/>
      <c r="J139" s="242">
        <f>ROUND(I139*H139,2)</f>
        <v>0</v>
      </c>
      <c r="K139" s="238" t="s">
        <v>446</v>
      </c>
      <c r="L139" s="243"/>
      <c r="M139" s="244" t="s">
        <v>1</v>
      </c>
      <c r="N139" s="245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447</v>
      </c>
      <c r="AT139" s="234" t="s">
        <v>183</v>
      </c>
      <c r="AU139" s="234" t="s">
        <v>80</v>
      </c>
      <c r="AY139" s="14" t="s">
        <v>138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80</v>
      </c>
      <c r="BK139" s="235">
        <f>ROUND(I139*H139,2)</f>
        <v>0</v>
      </c>
      <c r="BL139" s="14" t="s">
        <v>447</v>
      </c>
      <c r="BM139" s="234" t="s">
        <v>742</v>
      </c>
    </row>
    <row r="140" s="2" customFormat="1" ht="33" customHeight="1">
      <c r="A140" s="35"/>
      <c r="B140" s="36"/>
      <c r="C140" s="236" t="s">
        <v>493</v>
      </c>
      <c r="D140" s="236" t="s">
        <v>183</v>
      </c>
      <c r="E140" s="237" t="s">
        <v>743</v>
      </c>
      <c r="F140" s="238" t="s">
        <v>744</v>
      </c>
      <c r="G140" s="239" t="s">
        <v>144</v>
      </c>
      <c r="H140" s="240">
        <v>70</v>
      </c>
      <c r="I140" s="241"/>
      <c r="J140" s="242">
        <f>ROUND(I140*H140,2)</f>
        <v>0</v>
      </c>
      <c r="K140" s="238" t="s">
        <v>745</v>
      </c>
      <c r="L140" s="243"/>
      <c r="M140" s="244" t="s">
        <v>1</v>
      </c>
      <c r="N140" s="245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447</v>
      </c>
      <c r="AT140" s="234" t="s">
        <v>183</v>
      </c>
      <c r="AU140" s="234" t="s">
        <v>80</v>
      </c>
      <c r="AY140" s="14" t="s">
        <v>138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80</v>
      </c>
      <c r="BK140" s="235">
        <f>ROUND(I140*H140,2)</f>
        <v>0</v>
      </c>
      <c r="BL140" s="14" t="s">
        <v>447</v>
      </c>
      <c r="BM140" s="234" t="s">
        <v>746</v>
      </c>
    </row>
    <row r="141" s="2" customFormat="1" ht="16.5" customHeight="1">
      <c r="A141" s="35"/>
      <c r="B141" s="36"/>
      <c r="C141" s="223" t="s">
        <v>497</v>
      </c>
      <c r="D141" s="223" t="s">
        <v>141</v>
      </c>
      <c r="E141" s="224" t="s">
        <v>508</v>
      </c>
      <c r="F141" s="225" t="s">
        <v>509</v>
      </c>
      <c r="G141" s="226" t="s">
        <v>144</v>
      </c>
      <c r="H141" s="227">
        <v>218</v>
      </c>
      <c r="I141" s="228"/>
      <c r="J141" s="229">
        <f>ROUND(I141*H141,2)</f>
        <v>0</v>
      </c>
      <c r="K141" s="225" t="s">
        <v>446</v>
      </c>
      <c r="L141" s="41"/>
      <c r="M141" s="230" t="s">
        <v>1</v>
      </c>
      <c r="N141" s="231" t="s">
        <v>38</v>
      </c>
      <c r="O141" s="88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4" t="s">
        <v>447</v>
      </c>
      <c r="AT141" s="234" t="s">
        <v>141</v>
      </c>
      <c r="AU141" s="234" t="s">
        <v>80</v>
      </c>
      <c r="AY141" s="14" t="s">
        <v>138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4" t="s">
        <v>80</v>
      </c>
      <c r="BK141" s="235">
        <f>ROUND(I141*H141,2)</f>
        <v>0</v>
      </c>
      <c r="BL141" s="14" t="s">
        <v>447</v>
      </c>
      <c r="BM141" s="234" t="s">
        <v>747</v>
      </c>
    </row>
    <row r="142" s="2" customFormat="1" ht="33" customHeight="1">
      <c r="A142" s="35"/>
      <c r="B142" s="36"/>
      <c r="C142" s="236" t="s">
        <v>8</v>
      </c>
      <c r="D142" s="236" t="s">
        <v>183</v>
      </c>
      <c r="E142" s="237" t="s">
        <v>511</v>
      </c>
      <c r="F142" s="238" t="s">
        <v>512</v>
      </c>
      <c r="G142" s="239" t="s">
        <v>144</v>
      </c>
      <c r="H142" s="240">
        <v>168</v>
      </c>
      <c r="I142" s="241"/>
      <c r="J142" s="242">
        <f>ROUND(I142*H142,2)</f>
        <v>0</v>
      </c>
      <c r="K142" s="238" t="s">
        <v>446</v>
      </c>
      <c r="L142" s="243"/>
      <c r="M142" s="244" t="s">
        <v>1</v>
      </c>
      <c r="N142" s="245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447</v>
      </c>
      <c r="AT142" s="234" t="s">
        <v>183</v>
      </c>
      <c r="AU142" s="234" t="s">
        <v>80</v>
      </c>
      <c r="AY142" s="14" t="s">
        <v>138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80</v>
      </c>
      <c r="BK142" s="235">
        <f>ROUND(I142*H142,2)</f>
        <v>0</v>
      </c>
      <c r="BL142" s="14" t="s">
        <v>447</v>
      </c>
      <c r="BM142" s="234" t="s">
        <v>748</v>
      </c>
    </row>
    <row r="143" s="2" customFormat="1" ht="16.5" customHeight="1">
      <c r="A143" s="35"/>
      <c r="B143" s="36"/>
      <c r="C143" s="223" t="s">
        <v>297</v>
      </c>
      <c r="D143" s="223" t="s">
        <v>141</v>
      </c>
      <c r="E143" s="224" t="s">
        <v>749</v>
      </c>
      <c r="F143" s="225" t="s">
        <v>750</v>
      </c>
      <c r="G143" s="226" t="s">
        <v>144</v>
      </c>
      <c r="H143" s="227">
        <v>1850</v>
      </c>
      <c r="I143" s="228"/>
      <c r="J143" s="229">
        <f>ROUND(I143*H143,2)</f>
        <v>0</v>
      </c>
      <c r="K143" s="225" t="s">
        <v>446</v>
      </c>
      <c r="L143" s="41"/>
      <c r="M143" s="230" t="s">
        <v>1</v>
      </c>
      <c r="N143" s="231" t="s">
        <v>38</v>
      </c>
      <c r="O143" s="88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4" t="s">
        <v>447</v>
      </c>
      <c r="AT143" s="234" t="s">
        <v>141</v>
      </c>
      <c r="AU143" s="234" t="s">
        <v>80</v>
      </c>
      <c r="AY143" s="14" t="s">
        <v>138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4" t="s">
        <v>80</v>
      </c>
      <c r="BK143" s="235">
        <f>ROUND(I143*H143,2)</f>
        <v>0</v>
      </c>
      <c r="BL143" s="14" t="s">
        <v>447</v>
      </c>
      <c r="BM143" s="234" t="s">
        <v>751</v>
      </c>
    </row>
    <row r="144" s="2" customFormat="1" ht="24.15" customHeight="1">
      <c r="A144" s="35"/>
      <c r="B144" s="36"/>
      <c r="C144" s="236" t="s">
        <v>507</v>
      </c>
      <c r="D144" s="236" t="s">
        <v>183</v>
      </c>
      <c r="E144" s="237" t="s">
        <v>752</v>
      </c>
      <c r="F144" s="238" t="s">
        <v>753</v>
      </c>
      <c r="G144" s="239" t="s">
        <v>144</v>
      </c>
      <c r="H144" s="240">
        <v>1850</v>
      </c>
      <c r="I144" s="241"/>
      <c r="J144" s="242">
        <f>ROUND(I144*H144,2)</f>
        <v>0</v>
      </c>
      <c r="K144" s="238" t="s">
        <v>446</v>
      </c>
      <c r="L144" s="243"/>
      <c r="M144" s="244" t="s">
        <v>1</v>
      </c>
      <c r="N144" s="245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374</v>
      </c>
      <c r="AT144" s="234" t="s">
        <v>183</v>
      </c>
      <c r="AU144" s="234" t="s">
        <v>80</v>
      </c>
      <c r="AY144" s="14" t="s">
        <v>138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80</v>
      </c>
      <c r="BK144" s="235">
        <f>ROUND(I144*H144,2)</f>
        <v>0</v>
      </c>
      <c r="BL144" s="14" t="s">
        <v>374</v>
      </c>
      <c r="BM144" s="234" t="s">
        <v>754</v>
      </c>
    </row>
    <row r="145" s="2" customFormat="1" ht="16.5" customHeight="1">
      <c r="A145" s="35"/>
      <c r="B145" s="36"/>
      <c r="C145" s="223" t="s">
        <v>301</v>
      </c>
      <c r="D145" s="223" t="s">
        <v>141</v>
      </c>
      <c r="E145" s="224" t="s">
        <v>755</v>
      </c>
      <c r="F145" s="225" t="s">
        <v>756</v>
      </c>
      <c r="G145" s="226" t="s">
        <v>144</v>
      </c>
      <c r="H145" s="227">
        <v>1580</v>
      </c>
      <c r="I145" s="228"/>
      <c r="J145" s="229">
        <f>ROUND(I145*H145,2)</f>
        <v>0</v>
      </c>
      <c r="K145" s="225" t="s">
        <v>446</v>
      </c>
      <c r="L145" s="41"/>
      <c r="M145" s="230" t="s">
        <v>1</v>
      </c>
      <c r="N145" s="231" t="s">
        <v>38</v>
      </c>
      <c r="O145" s="88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4" t="s">
        <v>447</v>
      </c>
      <c r="AT145" s="234" t="s">
        <v>141</v>
      </c>
      <c r="AU145" s="234" t="s">
        <v>80</v>
      </c>
      <c r="AY145" s="14" t="s">
        <v>138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4" t="s">
        <v>80</v>
      </c>
      <c r="BK145" s="235">
        <f>ROUND(I145*H145,2)</f>
        <v>0</v>
      </c>
      <c r="BL145" s="14" t="s">
        <v>447</v>
      </c>
      <c r="BM145" s="234" t="s">
        <v>757</v>
      </c>
    </row>
    <row r="146" s="2" customFormat="1" ht="24.15" customHeight="1">
      <c r="A146" s="35"/>
      <c r="B146" s="36"/>
      <c r="C146" s="236" t="s">
        <v>514</v>
      </c>
      <c r="D146" s="236" t="s">
        <v>183</v>
      </c>
      <c r="E146" s="237" t="s">
        <v>758</v>
      </c>
      <c r="F146" s="238" t="s">
        <v>759</v>
      </c>
      <c r="G146" s="239" t="s">
        <v>144</v>
      </c>
      <c r="H146" s="240">
        <v>720</v>
      </c>
      <c r="I146" s="241"/>
      <c r="J146" s="242">
        <f>ROUND(I146*H146,2)</f>
        <v>0</v>
      </c>
      <c r="K146" s="238" t="s">
        <v>446</v>
      </c>
      <c r="L146" s="243"/>
      <c r="M146" s="244" t="s">
        <v>1</v>
      </c>
      <c r="N146" s="245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374</v>
      </c>
      <c r="AT146" s="234" t="s">
        <v>183</v>
      </c>
      <c r="AU146" s="234" t="s">
        <v>80</v>
      </c>
      <c r="AY146" s="14" t="s">
        <v>138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80</v>
      </c>
      <c r="BK146" s="235">
        <f>ROUND(I146*H146,2)</f>
        <v>0</v>
      </c>
      <c r="BL146" s="14" t="s">
        <v>374</v>
      </c>
      <c r="BM146" s="234" t="s">
        <v>760</v>
      </c>
    </row>
    <row r="147" s="2" customFormat="1" ht="24.15" customHeight="1">
      <c r="A147" s="35"/>
      <c r="B147" s="36"/>
      <c r="C147" s="236" t="s">
        <v>518</v>
      </c>
      <c r="D147" s="236" t="s">
        <v>183</v>
      </c>
      <c r="E147" s="237" t="s">
        <v>761</v>
      </c>
      <c r="F147" s="238" t="s">
        <v>762</v>
      </c>
      <c r="G147" s="239" t="s">
        <v>144</v>
      </c>
      <c r="H147" s="240">
        <v>860</v>
      </c>
      <c r="I147" s="241"/>
      <c r="J147" s="242">
        <f>ROUND(I147*H147,2)</f>
        <v>0</v>
      </c>
      <c r="K147" s="238" t="s">
        <v>446</v>
      </c>
      <c r="L147" s="243"/>
      <c r="M147" s="244" t="s">
        <v>1</v>
      </c>
      <c r="N147" s="245" t="s">
        <v>38</v>
      </c>
      <c r="O147" s="88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4" t="s">
        <v>374</v>
      </c>
      <c r="AT147" s="234" t="s">
        <v>183</v>
      </c>
      <c r="AU147" s="234" t="s">
        <v>80</v>
      </c>
      <c r="AY147" s="14" t="s">
        <v>138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4" t="s">
        <v>80</v>
      </c>
      <c r="BK147" s="235">
        <f>ROUND(I147*H147,2)</f>
        <v>0</v>
      </c>
      <c r="BL147" s="14" t="s">
        <v>374</v>
      </c>
      <c r="BM147" s="234" t="s">
        <v>763</v>
      </c>
    </row>
    <row r="148" s="2" customFormat="1" ht="44.25" customHeight="1">
      <c r="A148" s="35"/>
      <c r="B148" s="36"/>
      <c r="C148" s="223" t="s">
        <v>7</v>
      </c>
      <c r="D148" s="223" t="s">
        <v>141</v>
      </c>
      <c r="E148" s="224" t="s">
        <v>515</v>
      </c>
      <c r="F148" s="225" t="s">
        <v>516</v>
      </c>
      <c r="G148" s="226" t="s">
        <v>144</v>
      </c>
      <c r="H148" s="227">
        <v>90</v>
      </c>
      <c r="I148" s="228"/>
      <c r="J148" s="229">
        <f>ROUND(I148*H148,2)</f>
        <v>0</v>
      </c>
      <c r="K148" s="225" t="s">
        <v>446</v>
      </c>
      <c r="L148" s="41"/>
      <c r="M148" s="230" t="s">
        <v>1</v>
      </c>
      <c r="N148" s="231" t="s">
        <v>38</v>
      </c>
      <c r="O148" s="88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4" t="s">
        <v>447</v>
      </c>
      <c r="AT148" s="234" t="s">
        <v>141</v>
      </c>
      <c r="AU148" s="234" t="s">
        <v>80</v>
      </c>
      <c r="AY148" s="14" t="s">
        <v>138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4" t="s">
        <v>80</v>
      </c>
      <c r="BK148" s="235">
        <f>ROUND(I148*H148,2)</f>
        <v>0</v>
      </c>
      <c r="BL148" s="14" t="s">
        <v>447</v>
      </c>
      <c r="BM148" s="234" t="s">
        <v>764</v>
      </c>
    </row>
    <row r="149" s="2" customFormat="1" ht="24.15" customHeight="1">
      <c r="A149" s="35"/>
      <c r="B149" s="36"/>
      <c r="C149" s="236" t="s">
        <v>308</v>
      </c>
      <c r="D149" s="236" t="s">
        <v>183</v>
      </c>
      <c r="E149" s="237" t="s">
        <v>519</v>
      </c>
      <c r="F149" s="238" t="s">
        <v>520</v>
      </c>
      <c r="G149" s="239" t="s">
        <v>144</v>
      </c>
      <c r="H149" s="240">
        <v>100</v>
      </c>
      <c r="I149" s="241"/>
      <c r="J149" s="242">
        <f>ROUND(I149*H149,2)</f>
        <v>0</v>
      </c>
      <c r="K149" s="238" t="s">
        <v>446</v>
      </c>
      <c r="L149" s="243"/>
      <c r="M149" s="244" t="s">
        <v>1</v>
      </c>
      <c r="N149" s="245" t="s">
        <v>38</v>
      </c>
      <c r="O149" s="88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4" t="s">
        <v>447</v>
      </c>
      <c r="AT149" s="234" t="s">
        <v>183</v>
      </c>
      <c r="AU149" s="234" t="s">
        <v>80</v>
      </c>
      <c r="AY149" s="14" t="s">
        <v>138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4" t="s">
        <v>80</v>
      </c>
      <c r="BK149" s="235">
        <f>ROUND(I149*H149,2)</f>
        <v>0</v>
      </c>
      <c r="BL149" s="14" t="s">
        <v>447</v>
      </c>
      <c r="BM149" s="234" t="s">
        <v>765</v>
      </c>
    </row>
    <row r="150" s="2" customFormat="1" ht="24.15" customHeight="1">
      <c r="A150" s="35"/>
      <c r="B150" s="36"/>
      <c r="C150" s="236" t="s">
        <v>312</v>
      </c>
      <c r="D150" s="236" t="s">
        <v>183</v>
      </c>
      <c r="E150" s="237" t="s">
        <v>766</v>
      </c>
      <c r="F150" s="238" t="s">
        <v>767</v>
      </c>
      <c r="G150" s="239" t="s">
        <v>144</v>
      </c>
      <c r="H150" s="240">
        <v>100</v>
      </c>
      <c r="I150" s="241"/>
      <c r="J150" s="242">
        <f>ROUND(I150*H150,2)</f>
        <v>0</v>
      </c>
      <c r="K150" s="238" t="s">
        <v>446</v>
      </c>
      <c r="L150" s="243"/>
      <c r="M150" s="244" t="s">
        <v>1</v>
      </c>
      <c r="N150" s="245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447</v>
      </c>
      <c r="AT150" s="234" t="s">
        <v>183</v>
      </c>
      <c r="AU150" s="234" t="s">
        <v>80</v>
      </c>
      <c r="AY150" s="14" t="s">
        <v>138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80</v>
      </c>
      <c r="BK150" s="235">
        <f>ROUND(I150*H150,2)</f>
        <v>0</v>
      </c>
      <c r="BL150" s="14" t="s">
        <v>447</v>
      </c>
      <c r="BM150" s="234" t="s">
        <v>768</v>
      </c>
    </row>
    <row r="151" s="2" customFormat="1" ht="37.8" customHeight="1">
      <c r="A151" s="35"/>
      <c r="B151" s="36"/>
      <c r="C151" s="223" t="s">
        <v>315</v>
      </c>
      <c r="D151" s="223" t="s">
        <v>141</v>
      </c>
      <c r="E151" s="224" t="s">
        <v>522</v>
      </c>
      <c r="F151" s="225" t="s">
        <v>523</v>
      </c>
      <c r="G151" s="226" t="s">
        <v>180</v>
      </c>
      <c r="H151" s="227">
        <v>40</v>
      </c>
      <c r="I151" s="228"/>
      <c r="J151" s="229">
        <f>ROUND(I151*H151,2)</f>
        <v>0</v>
      </c>
      <c r="K151" s="225" t="s">
        <v>446</v>
      </c>
      <c r="L151" s="41"/>
      <c r="M151" s="230" t="s">
        <v>1</v>
      </c>
      <c r="N151" s="231" t="s">
        <v>38</v>
      </c>
      <c r="O151" s="88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4" t="s">
        <v>447</v>
      </c>
      <c r="AT151" s="234" t="s">
        <v>141</v>
      </c>
      <c r="AU151" s="234" t="s">
        <v>80</v>
      </c>
      <c r="AY151" s="14" t="s">
        <v>138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4" t="s">
        <v>80</v>
      </c>
      <c r="BK151" s="235">
        <f>ROUND(I151*H151,2)</f>
        <v>0</v>
      </c>
      <c r="BL151" s="14" t="s">
        <v>447</v>
      </c>
      <c r="BM151" s="234" t="s">
        <v>769</v>
      </c>
    </row>
    <row r="152" s="2" customFormat="1" ht="37.8" customHeight="1">
      <c r="A152" s="35"/>
      <c r="B152" s="36"/>
      <c r="C152" s="223" t="s">
        <v>535</v>
      </c>
      <c r="D152" s="223" t="s">
        <v>141</v>
      </c>
      <c r="E152" s="224" t="s">
        <v>525</v>
      </c>
      <c r="F152" s="225" t="s">
        <v>526</v>
      </c>
      <c r="G152" s="226" t="s">
        <v>180</v>
      </c>
      <c r="H152" s="227">
        <v>46</v>
      </c>
      <c r="I152" s="228"/>
      <c r="J152" s="229">
        <f>ROUND(I152*H152,2)</f>
        <v>0</v>
      </c>
      <c r="K152" s="225" t="s">
        <v>446</v>
      </c>
      <c r="L152" s="41"/>
      <c r="M152" s="230" t="s">
        <v>1</v>
      </c>
      <c r="N152" s="231" t="s">
        <v>38</v>
      </c>
      <c r="O152" s="88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4" t="s">
        <v>447</v>
      </c>
      <c r="AT152" s="234" t="s">
        <v>141</v>
      </c>
      <c r="AU152" s="234" t="s">
        <v>80</v>
      </c>
      <c r="AY152" s="14" t="s">
        <v>138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4" t="s">
        <v>80</v>
      </c>
      <c r="BK152" s="235">
        <f>ROUND(I152*H152,2)</f>
        <v>0</v>
      </c>
      <c r="BL152" s="14" t="s">
        <v>447</v>
      </c>
      <c r="BM152" s="234" t="s">
        <v>770</v>
      </c>
    </row>
    <row r="153" s="2" customFormat="1" ht="37.8" customHeight="1">
      <c r="A153" s="35"/>
      <c r="B153" s="36"/>
      <c r="C153" s="223" t="s">
        <v>539</v>
      </c>
      <c r="D153" s="223" t="s">
        <v>141</v>
      </c>
      <c r="E153" s="224" t="s">
        <v>771</v>
      </c>
      <c r="F153" s="225" t="s">
        <v>772</v>
      </c>
      <c r="G153" s="226" t="s">
        <v>180</v>
      </c>
      <c r="H153" s="227">
        <v>8</v>
      </c>
      <c r="I153" s="228"/>
      <c r="J153" s="229">
        <f>ROUND(I153*H153,2)</f>
        <v>0</v>
      </c>
      <c r="K153" s="225" t="s">
        <v>446</v>
      </c>
      <c r="L153" s="41"/>
      <c r="M153" s="230" t="s">
        <v>1</v>
      </c>
      <c r="N153" s="231" t="s">
        <v>38</v>
      </c>
      <c r="O153" s="88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4" t="s">
        <v>447</v>
      </c>
      <c r="AT153" s="234" t="s">
        <v>141</v>
      </c>
      <c r="AU153" s="234" t="s">
        <v>80</v>
      </c>
      <c r="AY153" s="14" t="s">
        <v>138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4" t="s">
        <v>80</v>
      </c>
      <c r="BK153" s="235">
        <f>ROUND(I153*H153,2)</f>
        <v>0</v>
      </c>
      <c r="BL153" s="14" t="s">
        <v>447</v>
      </c>
      <c r="BM153" s="234" t="s">
        <v>773</v>
      </c>
    </row>
    <row r="154" s="2" customFormat="1" ht="16.5" customHeight="1">
      <c r="A154" s="35"/>
      <c r="B154" s="36"/>
      <c r="C154" s="223" t="s">
        <v>543</v>
      </c>
      <c r="D154" s="223" t="s">
        <v>141</v>
      </c>
      <c r="E154" s="224" t="s">
        <v>528</v>
      </c>
      <c r="F154" s="225" t="s">
        <v>529</v>
      </c>
      <c r="G154" s="226" t="s">
        <v>144</v>
      </c>
      <c r="H154" s="227">
        <v>1643</v>
      </c>
      <c r="I154" s="228"/>
      <c r="J154" s="229">
        <f>ROUND(I154*H154,2)</f>
        <v>0</v>
      </c>
      <c r="K154" s="225" t="s">
        <v>446</v>
      </c>
      <c r="L154" s="41"/>
      <c r="M154" s="230" t="s">
        <v>1</v>
      </c>
      <c r="N154" s="231" t="s">
        <v>38</v>
      </c>
      <c r="O154" s="88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4" t="s">
        <v>447</v>
      </c>
      <c r="AT154" s="234" t="s">
        <v>141</v>
      </c>
      <c r="AU154" s="234" t="s">
        <v>80</v>
      </c>
      <c r="AY154" s="14" t="s">
        <v>138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4" t="s">
        <v>80</v>
      </c>
      <c r="BK154" s="235">
        <f>ROUND(I154*H154,2)</f>
        <v>0</v>
      </c>
      <c r="BL154" s="14" t="s">
        <v>447</v>
      </c>
      <c r="BM154" s="234" t="s">
        <v>774</v>
      </c>
    </row>
    <row r="155" s="2" customFormat="1" ht="33" customHeight="1">
      <c r="A155" s="35"/>
      <c r="B155" s="36"/>
      <c r="C155" s="236" t="s">
        <v>257</v>
      </c>
      <c r="D155" s="236" t="s">
        <v>183</v>
      </c>
      <c r="E155" s="237" t="s">
        <v>532</v>
      </c>
      <c r="F155" s="238" t="s">
        <v>533</v>
      </c>
      <c r="G155" s="239" t="s">
        <v>144</v>
      </c>
      <c r="H155" s="240">
        <v>1643</v>
      </c>
      <c r="I155" s="241"/>
      <c r="J155" s="242">
        <f>ROUND(I155*H155,2)</f>
        <v>0</v>
      </c>
      <c r="K155" s="238" t="s">
        <v>446</v>
      </c>
      <c r="L155" s="243"/>
      <c r="M155" s="244" t="s">
        <v>1</v>
      </c>
      <c r="N155" s="245" t="s">
        <v>38</v>
      </c>
      <c r="O155" s="88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4" t="s">
        <v>447</v>
      </c>
      <c r="AT155" s="234" t="s">
        <v>183</v>
      </c>
      <c r="AU155" s="234" t="s">
        <v>80</v>
      </c>
      <c r="AY155" s="14" t="s">
        <v>138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4" t="s">
        <v>80</v>
      </c>
      <c r="BK155" s="235">
        <f>ROUND(I155*H155,2)</f>
        <v>0</v>
      </c>
      <c r="BL155" s="14" t="s">
        <v>447</v>
      </c>
      <c r="BM155" s="234" t="s">
        <v>775</v>
      </c>
    </row>
    <row r="156" s="2" customFormat="1" ht="16.5" customHeight="1">
      <c r="A156" s="35"/>
      <c r="B156" s="36"/>
      <c r="C156" s="223" t="s">
        <v>552</v>
      </c>
      <c r="D156" s="223" t="s">
        <v>141</v>
      </c>
      <c r="E156" s="224" t="s">
        <v>536</v>
      </c>
      <c r="F156" s="225" t="s">
        <v>537</v>
      </c>
      <c r="G156" s="226" t="s">
        <v>180</v>
      </c>
      <c r="H156" s="227">
        <v>60</v>
      </c>
      <c r="I156" s="228"/>
      <c r="J156" s="229">
        <f>ROUND(I156*H156,2)</f>
        <v>0</v>
      </c>
      <c r="K156" s="225" t="s">
        <v>446</v>
      </c>
      <c r="L156" s="41"/>
      <c r="M156" s="230" t="s">
        <v>1</v>
      </c>
      <c r="N156" s="231" t="s">
        <v>38</v>
      </c>
      <c r="O156" s="88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4" t="s">
        <v>146</v>
      </c>
      <c r="AT156" s="234" t="s">
        <v>141</v>
      </c>
      <c r="AU156" s="234" t="s">
        <v>80</v>
      </c>
      <c r="AY156" s="14" t="s">
        <v>138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4" t="s">
        <v>80</v>
      </c>
      <c r="BK156" s="235">
        <f>ROUND(I156*H156,2)</f>
        <v>0</v>
      </c>
      <c r="BL156" s="14" t="s">
        <v>146</v>
      </c>
      <c r="BM156" s="234" t="s">
        <v>776</v>
      </c>
    </row>
    <row r="157" s="2" customFormat="1" ht="24.15" customHeight="1">
      <c r="A157" s="35"/>
      <c r="B157" s="36"/>
      <c r="C157" s="236" t="s">
        <v>777</v>
      </c>
      <c r="D157" s="236" t="s">
        <v>183</v>
      </c>
      <c r="E157" s="237" t="s">
        <v>540</v>
      </c>
      <c r="F157" s="238" t="s">
        <v>541</v>
      </c>
      <c r="G157" s="239" t="s">
        <v>180</v>
      </c>
      <c r="H157" s="240">
        <v>60</v>
      </c>
      <c r="I157" s="241"/>
      <c r="J157" s="242">
        <f>ROUND(I157*H157,2)</f>
        <v>0</v>
      </c>
      <c r="K157" s="238" t="s">
        <v>357</v>
      </c>
      <c r="L157" s="243"/>
      <c r="M157" s="244" t="s">
        <v>1</v>
      </c>
      <c r="N157" s="245" t="s">
        <v>38</v>
      </c>
      <c r="O157" s="88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4" t="s">
        <v>374</v>
      </c>
      <c r="AT157" s="234" t="s">
        <v>183</v>
      </c>
      <c r="AU157" s="234" t="s">
        <v>80</v>
      </c>
      <c r="AY157" s="14" t="s">
        <v>138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4" t="s">
        <v>80</v>
      </c>
      <c r="BK157" s="235">
        <f>ROUND(I157*H157,2)</f>
        <v>0</v>
      </c>
      <c r="BL157" s="14" t="s">
        <v>374</v>
      </c>
      <c r="BM157" s="234" t="s">
        <v>778</v>
      </c>
    </row>
    <row r="158" s="2" customFormat="1" ht="24.15" customHeight="1">
      <c r="A158" s="35"/>
      <c r="B158" s="36"/>
      <c r="C158" s="223" t="s">
        <v>319</v>
      </c>
      <c r="D158" s="223" t="s">
        <v>141</v>
      </c>
      <c r="E158" s="224" t="s">
        <v>544</v>
      </c>
      <c r="F158" s="225" t="s">
        <v>545</v>
      </c>
      <c r="G158" s="226" t="s">
        <v>180</v>
      </c>
      <c r="H158" s="227">
        <v>31</v>
      </c>
      <c r="I158" s="228"/>
      <c r="J158" s="229">
        <f>ROUND(I158*H158,2)</f>
        <v>0</v>
      </c>
      <c r="K158" s="225" t="s">
        <v>446</v>
      </c>
      <c r="L158" s="41"/>
      <c r="M158" s="230" t="s">
        <v>1</v>
      </c>
      <c r="N158" s="231" t="s">
        <v>38</v>
      </c>
      <c r="O158" s="88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4" t="s">
        <v>447</v>
      </c>
      <c r="AT158" s="234" t="s">
        <v>141</v>
      </c>
      <c r="AU158" s="234" t="s">
        <v>80</v>
      </c>
      <c r="AY158" s="14" t="s">
        <v>138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4" t="s">
        <v>80</v>
      </c>
      <c r="BK158" s="235">
        <f>ROUND(I158*H158,2)</f>
        <v>0</v>
      </c>
      <c r="BL158" s="14" t="s">
        <v>447</v>
      </c>
      <c r="BM158" s="234" t="s">
        <v>779</v>
      </c>
    </row>
    <row r="159" s="2" customFormat="1" ht="44.25" customHeight="1">
      <c r="A159" s="35"/>
      <c r="B159" s="36"/>
      <c r="C159" s="236" t="s">
        <v>562</v>
      </c>
      <c r="D159" s="236" t="s">
        <v>183</v>
      </c>
      <c r="E159" s="237" t="s">
        <v>548</v>
      </c>
      <c r="F159" s="238" t="s">
        <v>549</v>
      </c>
      <c r="G159" s="239" t="s">
        <v>180</v>
      </c>
      <c r="H159" s="240">
        <v>30</v>
      </c>
      <c r="I159" s="241"/>
      <c r="J159" s="242">
        <f>ROUND(I159*H159,2)</f>
        <v>0</v>
      </c>
      <c r="K159" s="238" t="s">
        <v>446</v>
      </c>
      <c r="L159" s="243"/>
      <c r="M159" s="244" t="s">
        <v>1</v>
      </c>
      <c r="N159" s="245" t="s">
        <v>38</v>
      </c>
      <c r="O159" s="88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4" t="s">
        <v>447</v>
      </c>
      <c r="AT159" s="234" t="s">
        <v>183</v>
      </c>
      <c r="AU159" s="234" t="s">
        <v>80</v>
      </c>
      <c r="AY159" s="14" t="s">
        <v>138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4" t="s">
        <v>80</v>
      </c>
      <c r="BK159" s="235">
        <f>ROUND(I159*H159,2)</f>
        <v>0</v>
      </c>
      <c r="BL159" s="14" t="s">
        <v>447</v>
      </c>
      <c r="BM159" s="234" t="s">
        <v>780</v>
      </c>
    </row>
    <row r="160" s="2" customFormat="1">
      <c r="A160" s="35"/>
      <c r="B160" s="36"/>
      <c r="C160" s="37"/>
      <c r="D160" s="246" t="s">
        <v>226</v>
      </c>
      <c r="E160" s="37"/>
      <c r="F160" s="247" t="s">
        <v>551</v>
      </c>
      <c r="G160" s="37"/>
      <c r="H160" s="37"/>
      <c r="I160" s="248"/>
      <c r="J160" s="37"/>
      <c r="K160" s="37"/>
      <c r="L160" s="41"/>
      <c r="M160" s="249"/>
      <c r="N160" s="250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226</v>
      </c>
      <c r="AU160" s="14" t="s">
        <v>80</v>
      </c>
    </row>
    <row r="161" s="2" customFormat="1" ht="44.25" customHeight="1">
      <c r="A161" s="35"/>
      <c r="B161" s="36"/>
      <c r="C161" s="236" t="s">
        <v>781</v>
      </c>
      <c r="D161" s="236" t="s">
        <v>183</v>
      </c>
      <c r="E161" s="237" t="s">
        <v>553</v>
      </c>
      <c r="F161" s="238" t="s">
        <v>554</v>
      </c>
      <c r="G161" s="239" t="s">
        <v>180</v>
      </c>
      <c r="H161" s="240">
        <v>1</v>
      </c>
      <c r="I161" s="241"/>
      <c r="J161" s="242">
        <f>ROUND(I161*H161,2)</f>
        <v>0</v>
      </c>
      <c r="K161" s="238" t="s">
        <v>446</v>
      </c>
      <c r="L161" s="243"/>
      <c r="M161" s="244" t="s">
        <v>1</v>
      </c>
      <c r="N161" s="245" t="s">
        <v>38</v>
      </c>
      <c r="O161" s="88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4" t="s">
        <v>447</v>
      </c>
      <c r="AT161" s="234" t="s">
        <v>183</v>
      </c>
      <c r="AU161" s="234" t="s">
        <v>80</v>
      </c>
      <c r="AY161" s="14" t="s">
        <v>138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4" t="s">
        <v>80</v>
      </c>
      <c r="BK161" s="235">
        <f>ROUND(I161*H161,2)</f>
        <v>0</v>
      </c>
      <c r="BL161" s="14" t="s">
        <v>447</v>
      </c>
      <c r="BM161" s="234" t="s">
        <v>782</v>
      </c>
    </row>
    <row r="162" s="2" customFormat="1">
      <c r="A162" s="35"/>
      <c r="B162" s="36"/>
      <c r="C162" s="37"/>
      <c r="D162" s="246" t="s">
        <v>226</v>
      </c>
      <c r="E162" s="37"/>
      <c r="F162" s="247" t="s">
        <v>551</v>
      </c>
      <c r="G162" s="37"/>
      <c r="H162" s="37"/>
      <c r="I162" s="248"/>
      <c r="J162" s="37"/>
      <c r="K162" s="37"/>
      <c r="L162" s="41"/>
      <c r="M162" s="249"/>
      <c r="N162" s="25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226</v>
      </c>
      <c r="AU162" s="14" t="s">
        <v>80</v>
      </c>
    </row>
    <row r="163" s="2" customFormat="1" ht="33" customHeight="1">
      <c r="A163" s="35"/>
      <c r="B163" s="36"/>
      <c r="C163" s="223" t="s">
        <v>336</v>
      </c>
      <c r="D163" s="223" t="s">
        <v>141</v>
      </c>
      <c r="E163" s="224" t="s">
        <v>563</v>
      </c>
      <c r="F163" s="225" t="s">
        <v>564</v>
      </c>
      <c r="G163" s="226" t="s">
        <v>180</v>
      </c>
      <c r="H163" s="227">
        <v>20</v>
      </c>
      <c r="I163" s="228"/>
      <c r="J163" s="229">
        <f>ROUND(I163*H163,2)</f>
        <v>0</v>
      </c>
      <c r="K163" s="225" t="s">
        <v>446</v>
      </c>
      <c r="L163" s="41"/>
      <c r="M163" s="230" t="s">
        <v>1</v>
      </c>
      <c r="N163" s="231" t="s">
        <v>38</v>
      </c>
      <c r="O163" s="88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4" t="s">
        <v>447</v>
      </c>
      <c r="AT163" s="234" t="s">
        <v>141</v>
      </c>
      <c r="AU163" s="234" t="s">
        <v>80</v>
      </c>
      <c r="AY163" s="14" t="s">
        <v>138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4" t="s">
        <v>80</v>
      </c>
      <c r="BK163" s="235">
        <f>ROUND(I163*H163,2)</f>
        <v>0</v>
      </c>
      <c r="BL163" s="14" t="s">
        <v>447</v>
      </c>
      <c r="BM163" s="234" t="s">
        <v>783</v>
      </c>
    </row>
    <row r="164" s="2" customFormat="1" ht="16.5" customHeight="1">
      <c r="A164" s="35"/>
      <c r="B164" s="36"/>
      <c r="C164" s="223" t="s">
        <v>346</v>
      </c>
      <c r="D164" s="223" t="s">
        <v>141</v>
      </c>
      <c r="E164" s="224" t="s">
        <v>559</v>
      </c>
      <c r="F164" s="225" t="s">
        <v>560</v>
      </c>
      <c r="G164" s="226" t="s">
        <v>180</v>
      </c>
      <c r="H164" s="227">
        <v>31</v>
      </c>
      <c r="I164" s="228"/>
      <c r="J164" s="229">
        <f>ROUND(I164*H164,2)</f>
        <v>0</v>
      </c>
      <c r="K164" s="225" t="s">
        <v>446</v>
      </c>
      <c r="L164" s="41"/>
      <c r="M164" s="230" t="s">
        <v>1</v>
      </c>
      <c r="N164" s="231" t="s">
        <v>38</v>
      </c>
      <c r="O164" s="88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4" t="s">
        <v>447</v>
      </c>
      <c r="AT164" s="234" t="s">
        <v>141</v>
      </c>
      <c r="AU164" s="234" t="s">
        <v>80</v>
      </c>
      <c r="AY164" s="14" t="s">
        <v>138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4" t="s">
        <v>80</v>
      </c>
      <c r="BK164" s="235">
        <f>ROUND(I164*H164,2)</f>
        <v>0</v>
      </c>
      <c r="BL164" s="14" t="s">
        <v>447</v>
      </c>
      <c r="BM164" s="234" t="s">
        <v>784</v>
      </c>
    </row>
    <row r="165" s="2" customFormat="1" ht="24.15" customHeight="1">
      <c r="A165" s="35"/>
      <c r="B165" s="36"/>
      <c r="C165" s="236" t="s">
        <v>785</v>
      </c>
      <c r="D165" s="236" t="s">
        <v>183</v>
      </c>
      <c r="E165" s="237" t="s">
        <v>566</v>
      </c>
      <c r="F165" s="238" t="s">
        <v>567</v>
      </c>
      <c r="G165" s="239" t="s">
        <v>180</v>
      </c>
      <c r="H165" s="240">
        <v>20</v>
      </c>
      <c r="I165" s="241"/>
      <c r="J165" s="242">
        <f>ROUND(I165*H165,2)</f>
        <v>0</v>
      </c>
      <c r="K165" s="238" t="s">
        <v>446</v>
      </c>
      <c r="L165" s="243"/>
      <c r="M165" s="244" t="s">
        <v>1</v>
      </c>
      <c r="N165" s="245" t="s">
        <v>38</v>
      </c>
      <c r="O165" s="88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4" t="s">
        <v>447</v>
      </c>
      <c r="AT165" s="234" t="s">
        <v>183</v>
      </c>
      <c r="AU165" s="234" t="s">
        <v>80</v>
      </c>
      <c r="AY165" s="14" t="s">
        <v>138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4" t="s">
        <v>80</v>
      </c>
      <c r="BK165" s="235">
        <f>ROUND(I165*H165,2)</f>
        <v>0</v>
      </c>
      <c r="BL165" s="14" t="s">
        <v>447</v>
      </c>
      <c r="BM165" s="234" t="s">
        <v>786</v>
      </c>
    </row>
    <row r="166" s="2" customFormat="1">
      <c r="A166" s="35"/>
      <c r="B166" s="36"/>
      <c r="C166" s="37"/>
      <c r="D166" s="246" t="s">
        <v>226</v>
      </c>
      <c r="E166" s="37"/>
      <c r="F166" s="247" t="s">
        <v>569</v>
      </c>
      <c r="G166" s="37"/>
      <c r="H166" s="37"/>
      <c r="I166" s="248"/>
      <c r="J166" s="37"/>
      <c r="K166" s="37"/>
      <c r="L166" s="41"/>
      <c r="M166" s="249"/>
      <c r="N166" s="250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226</v>
      </c>
      <c r="AU166" s="14" t="s">
        <v>80</v>
      </c>
    </row>
    <row r="167" s="2" customFormat="1" ht="24.15" customHeight="1">
      <c r="A167" s="35"/>
      <c r="B167" s="36"/>
      <c r="C167" s="223" t="s">
        <v>281</v>
      </c>
      <c r="D167" s="223" t="s">
        <v>141</v>
      </c>
      <c r="E167" s="224" t="s">
        <v>787</v>
      </c>
      <c r="F167" s="225" t="s">
        <v>788</v>
      </c>
      <c r="G167" s="226" t="s">
        <v>180</v>
      </c>
      <c r="H167" s="227">
        <v>10</v>
      </c>
      <c r="I167" s="228"/>
      <c r="J167" s="229">
        <f>ROUND(I167*H167,2)</f>
        <v>0</v>
      </c>
      <c r="K167" s="225" t="s">
        <v>446</v>
      </c>
      <c r="L167" s="41"/>
      <c r="M167" s="230" t="s">
        <v>1</v>
      </c>
      <c r="N167" s="231" t="s">
        <v>38</v>
      </c>
      <c r="O167" s="88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4" t="s">
        <v>447</v>
      </c>
      <c r="AT167" s="234" t="s">
        <v>141</v>
      </c>
      <c r="AU167" s="234" t="s">
        <v>80</v>
      </c>
      <c r="AY167" s="14" t="s">
        <v>138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4" t="s">
        <v>80</v>
      </c>
      <c r="BK167" s="235">
        <f>ROUND(I167*H167,2)</f>
        <v>0</v>
      </c>
      <c r="BL167" s="14" t="s">
        <v>447</v>
      </c>
      <c r="BM167" s="234" t="s">
        <v>789</v>
      </c>
    </row>
    <row r="168" s="2" customFormat="1" ht="62.7" customHeight="1">
      <c r="A168" s="35"/>
      <c r="B168" s="36"/>
      <c r="C168" s="236" t="s">
        <v>354</v>
      </c>
      <c r="D168" s="236" t="s">
        <v>183</v>
      </c>
      <c r="E168" s="237" t="s">
        <v>577</v>
      </c>
      <c r="F168" s="238" t="s">
        <v>578</v>
      </c>
      <c r="G168" s="239" t="s">
        <v>180</v>
      </c>
      <c r="H168" s="240">
        <v>1</v>
      </c>
      <c r="I168" s="241"/>
      <c r="J168" s="242">
        <f>ROUND(I168*H168,2)</f>
        <v>0</v>
      </c>
      <c r="K168" s="238" t="s">
        <v>446</v>
      </c>
      <c r="L168" s="243"/>
      <c r="M168" s="244" t="s">
        <v>1</v>
      </c>
      <c r="N168" s="245" t="s">
        <v>38</v>
      </c>
      <c r="O168" s="88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4" t="s">
        <v>374</v>
      </c>
      <c r="AT168" s="234" t="s">
        <v>183</v>
      </c>
      <c r="AU168" s="234" t="s">
        <v>80</v>
      </c>
      <c r="AY168" s="14" t="s">
        <v>138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4" t="s">
        <v>80</v>
      </c>
      <c r="BK168" s="235">
        <f>ROUND(I168*H168,2)</f>
        <v>0</v>
      </c>
      <c r="BL168" s="14" t="s">
        <v>374</v>
      </c>
      <c r="BM168" s="234" t="s">
        <v>790</v>
      </c>
    </row>
    <row r="169" s="2" customFormat="1">
      <c r="A169" s="35"/>
      <c r="B169" s="36"/>
      <c r="C169" s="37"/>
      <c r="D169" s="246" t="s">
        <v>226</v>
      </c>
      <c r="E169" s="37"/>
      <c r="F169" s="247" t="s">
        <v>580</v>
      </c>
      <c r="G169" s="37"/>
      <c r="H169" s="37"/>
      <c r="I169" s="248"/>
      <c r="J169" s="37"/>
      <c r="K169" s="37"/>
      <c r="L169" s="41"/>
      <c r="M169" s="249"/>
      <c r="N169" s="25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226</v>
      </c>
      <c r="AU169" s="14" t="s">
        <v>80</v>
      </c>
    </row>
    <row r="170" s="2" customFormat="1" ht="33" customHeight="1">
      <c r="A170" s="35"/>
      <c r="B170" s="36"/>
      <c r="C170" s="236" t="s">
        <v>171</v>
      </c>
      <c r="D170" s="236" t="s">
        <v>183</v>
      </c>
      <c r="E170" s="237" t="s">
        <v>791</v>
      </c>
      <c r="F170" s="238" t="s">
        <v>792</v>
      </c>
      <c r="G170" s="239" t="s">
        <v>180</v>
      </c>
      <c r="H170" s="240">
        <v>10</v>
      </c>
      <c r="I170" s="241"/>
      <c r="J170" s="242">
        <f>ROUND(I170*H170,2)</f>
        <v>0</v>
      </c>
      <c r="K170" s="238" t="s">
        <v>446</v>
      </c>
      <c r="L170" s="243"/>
      <c r="M170" s="244" t="s">
        <v>1</v>
      </c>
      <c r="N170" s="245" t="s">
        <v>38</v>
      </c>
      <c r="O170" s="88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4" t="s">
        <v>374</v>
      </c>
      <c r="AT170" s="234" t="s">
        <v>183</v>
      </c>
      <c r="AU170" s="234" t="s">
        <v>80</v>
      </c>
      <c r="AY170" s="14" t="s">
        <v>138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4" t="s">
        <v>80</v>
      </c>
      <c r="BK170" s="235">
        <f>ROUND(I170*H170,2)</f>
        <v>0</v>
      </c>
      <c r="BL170" s="14" t="s">
        <v>374</v>
      </c>
      <c r="BM170" s="234" t="s">
        <v>793</v>
      </c>
    </row>
    <row r="171" s="2" customFormat="1">
      <c r="A171" s="35"/>
      <c r="B171" s="36"/>
      <c r="C171" s="37"/>
      <c r="D171" s="246" t="s">
        <v>226</v>
      </c>
      <c r="E171" s="37"/>
      <c r="F171" s="247" t="s">
        <v>794</v>
      </c>
      <c r="G171" s="37"/>
      <c r="H171" s="37"/>
      <c r="I171" s="248"/>
      <c r="J171" s="37"/>
      <c r="K171" s="37"/>
      <c r="L171" s="41"/>
      <c r="M171" s="249"/>
      <c r="N171" s="25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226</v>
      </c>
      <c r="AU171" s="14" t="s">
        <v>80</v>
      </c>
    </row>
    <row r="172" s="2" customFormat="1" ht="62.7" customHeight="1">
      <c r="A172" s="35"/>
      <c r="B172" s="36"/>
      <c r="C172" s="236" t="s">
        <v>359</v>
      </c>
      <c r="D172" s="236" t="s">
        <v>183</v>
      </c>
      <c r="E172" s="237" t="s">
        <v>581</v>
      </c>
      <c r="F172" s="238" t="s">
        <v>582</v>
      </c>
      <c r="G172" s="239" t="s">
        <v>180</v>
      </c>
      <c r="H172" s="240">
        <v>13</v>
      </c>
      <c r="I172" s="241"/>
      <c r="J172" s="242">
        <f>ROUND(I172*H172,2)</f>
        <v>0</v>
      </c>
      <c r="K172" s="238" t="s">
        <v>446</v>
      </c>
      <c r="L172" s="243"/>
      <c r="M172" s="244" t="s">
        <v>1</v>
      </c>
      <c r="N172" s="245" t="s">
        <v>38</v>
      </c>
      <c r="O172" s="88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4" t="s">
        <v>374</v>
      </c>
      <c r="AT172" s="234" t="s">
        <v>183</v>
      </c>
      <c r="AU172" s="234" t="s">
        <v>80</v>
      </c>
      <c r="AY172" s="14" t="s">
        <v>138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4" t="s">
        <v>80</v>
      </c>
      <c r="BK172" s="235">
        <f>ROUND(I172*H172,2)</f>
        <v>0</v>
      </c>
      <c r="BL172" s="14" t="s">
        <v>374</v>
      </c>
      <c r="BM172" s="234" t="s">
        <v>795</v>
      </c>
    </row>
    <row r="173" s="2" customFormat="1">
      <c r="A173" s="35"/>
      <c r="B173" s="36"/>
      <c r="C173" s="37"/>
      <c r="D173" s="246" t="s">
        <v>226</v>
      </c>
      <c r="E173" s="37"/>
      <c r="F173" s="247" t="s">
        <v>580</v>
      </c>
      <c r="G173" s="37"/>
      <c r="H173" s="37"/>
      <c r="I173" s="248"/>
      <c r="J173" s="37"/>
      <c r="K173" s="37"/>
      <c r="L173" s="41"/>
      <c r="M173" s="249"/>
      <c r="N173" s="25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226</v>
      </c>
      <c r="AU173" s="14" t="s">
        <v>80</v>
      </c>
    </row>
    <row r="174" s="2" customFormat="1" ht="62.7" customHeight="1">
      <c r="A174" s="35"/>
      <c r="B174" s="36"/>
      <c r="C174" s="236" t="s">
        <v>363</v>
      </c>
      <c r="D174" s="236" t="s">
        <v>183</v>
      </c>
      <c r="E174" s="237" t="s">
        <v>584</v>
      </c>
      <c r="F174" s="238" t="s">
        <v>585</v>
      </c>
      <c r="G174" s="239" t="s">
        <v>180</v>
      </c>
      <c r="H174" s="240">
        <v>17</v>
      </c>
      <c r="I174" s="241"/>
      <c r="J174" s="242">
        <f>ROUND(I174*H174,2)</f>
        <v>0</v>
      </c>
      <c r="K174" s="238" t="s">
        <v>446</v>
      </c>
      <c r="L174" s="243"/>
      <c r="M174" s="244" t="s">
        <v>1</v>
      </c>
      <c r="N174" s="245" t="s">
        <v>38</v>
      </c>
      <c r="O174" s="88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4" t="s">
        <v>374</v>
      </c>
      <c r="AT174" s="234" t="s">
        <v>183</v>
      </c>
      <c r="AU174" s="234" t="s">
        <v>80</v>
      </c>
      <c r="AY174" s="14" t="s">
        <v>138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4" t="s">
        <v>80</v>
      </c>
      <c r="BK174" s="235">
        <f>ROUND(I174*H174,2)</f>
        <v>0</v>
      </c>
      <c r="BL174" s="14" t="s">
        <v>374</v>
      </c>
      <c r="BM174" s="234" t="s">
        <v>796</v>
      </c>
    </row>
    <row r="175" s="2" customFormat="1">
      <c r="A175" s="35"/>
      <c r="B175" s="36"/>
      <c r="C175" s="37"/>
      <c r="D175" s="246" t="s">
        <v>226</v>
      </c>
      <c r="E175" s="37"/>
      <c r="F175" s="247" t="s">
        <v>580</v>
      </c>
      <c r="G175" s="37"/>
      <c r="H175" s="37"/>
      <c r="I175" s="248"/>
      <c r="J175" s="37"/>
      <c r="K175" s="37"/>
      <c r="L175" s="41"/>
      <c r="M175" s="249"/>
      <c r="N175" s="250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226</v>
      </c>
      <c r="AU175" s="14" t="s">
        <v>80</v>
      </c>
    </row>
    <row r="176" s="2" customFormat="1" ht="24.15" customHeight="1">
      <c r="A176" s="35"/>
      <c r="B176" s="36"/>
      <c r="C176" s="223" t="s">
        <v>277</v>
      </c>
      <c r="D176" s="223" t="s">
        <v>141</v>
      </c>
      <c r="E176" s="224" t="s">
        <v>797</v>
      </c>
      <c r="F176" s="225" t="s">
        <v>798</v>
      </c>
      <c r="G176" s="226" t="s">
        <v>180</v>
      </c>
      <c r="H176" s="227">
        <v>2</v>
      </c>
      <c r="I176" s="228"/>
      <c r="J176" s="229">
        <f>ROUND(I176*H176,2)</f>
        <v>0</v>
      </c>
      <c r="K176" s="225" t="s">
        <v>446</v>
      </c>
      <c r="L176" s="41"/>
      <c r="M176" s="230" t="s">
        <v>1</v>
      </c>
      <c r="N176" s="231" t="s">
        <v>38</v>
      </c>
      <c r="O176" s="88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4" t="s">
        <v>447</v>
      </c>
      <c r="AT176" s="234" t="s">
        <v>141</v>
      </c>
      <c r="AU176" s="234" t="s">
        <v>80</v>
      </c>
      <c r="AY176" s="14" t="s">
        <v>138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4" t="s">
        <v>80</v>
      </c>
      <c r="BK176" s="235">
        <f>ROUND(I176*H176,2)</f>
        <v>0</v>
      </c>
      <c r="BL176" s="14" t="s">
        <v>447</v>
      </c>
      <c r="BM176" s="234" t="s">
        <v>799</v>
      </c>
    </row>
    <row r="177" s="2" customFormat="1">
      <c r="A177" s="35"/>
      <c r="B177" s="36"/>
      <c r="C177" s="37"/>
      <c r="D177" s="246" t="s">
        <v>226</v>
      </c>
      <c r="E177" s="37"/>
      <c r="F177" s="247" t="s">
        <v>800</v>
      </c>
      <c r="G177" s="37"/>
      <c r="H177" s="37"/>
      <c r="I177" s="248"/>
      <c r="J177" s="37"/>
      <c r="K177" s="37"/>
      <c r="L177" s="41"/>
      <c r="M177" s="249"/>
      <c r="N177" s="250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226</v>
      </c>
      <c r="AU177" s="14" t="s">
        <v>80</v>
      </c>
    </row>
    <row r="178" s="2" customFormat="1" ht="24.15" customHeight="1">
      <c r="A178" s="35"/>
      <c r="B178" s="36"/>
      <c r="C178" s="236" t="s">
        <v>605</v>
      </c>
      <c r="D178" s="236" t="s">
        <v>183</v>
      </c>
      <c r="E178" s="237" t="s">
        <v>801</v>
      </c>
      <c r="F178" s="238" t="s">
        <v>802</v>
      </c>
      <c r="G178" s="239" t="s">
        <v>180</v>
      </c>
      <c r="H178" s="240">
        <v>2</v>
      </c>
      <c r="I178" s="241"/>
      <c r="J178" s="242">
        <f>ROUND(I178*H178,2)</f>
        <v>0</v>
      </c>
      <c r="K178" s="238" t="s">
        <v>357</v>
      </c>
      <c r="L178" s="243"/>
      <c r="M178" s="244" t="s">
        <v>1</v>
      </c>
      <c r="N178" s="245" t="s">
        <v>38</v>
      </c>
      <c r="O178" s="88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4" t="s">
        <v>374</v>
      </c>
      <c r="AT178" s="234" t="s">
        <v>183</v>
      </c>
      <c r="AU178" s="234" t="s">
        <v>80</v>
      </c>
      <c r="AY178" s="14" t="s">
        <v>138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4" t="s">
        <v>80</v>
      </c>
      <c r="BK178" s="235">
        <f>ROUND(I178*H178,2)</f>
        <v>0</v>
      </c>
      <c r="BL178" s="14" t="s">
        <v>374</v>
      </c>
      <c r="BM178" s="234" t="s">
        <v>803</v>
      </c>
    </row>
    <row r="179" s="2" customFormat="1" ht="24.15" customHeight="1">
      <c r="A179" s="35"/>
      <c r="B179" s="36"/>
      <c r="C179" s="223" t="s">
        <v>609</v>
      </c>
      <c r="D179" s="223" t="s">
        <v>141</v>
      </c>
      <c r="E179" s="224" t="s">
        <v>590</v>
      </c>
      <c r="F179" s="225" t="s">
        <v>591</v>
      </c>
      <c r="G179" s="226" t="s">
        <v>180</v>
      </c>
      <c r="H179" s="227">
        <v>245</v>
      </c>
      <c r="I179" s="228"/>
      <c r="J179" s="229">
        <f>ROUND(I179*H179,2)</f>
        <v>0</v>
      </c>
      <c r="K179" s="225" t="s">
        <v>446</v>
      </c>
      <c r="L179" s="41"/>
      <c r="M179" s="230" t="s">
        <v>1</v>
      </c>
      <c r="N179" s="231" t="s">
        <v>38</v>
      </c>
      <c r="O179" s="88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4" t="s">
        <v>447</v>
      </c>
      <c r="AT179" s="234" t="s">
        <v>141</v>
      </c>
      <c r="AU179" s="234" t="s">
        <v>80</v>
      </c>
      <c r="AY179" s="14" t="s">
        <v>138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4" t="s">
        <v>80</v>
      </c>
      <c r="BK179" s="235">
        <f>ROUND(I179*H179,2)</f>
        <v>0</v>
      </c>
      <c r="BL179" s="14" t="s">
        <v>447</v>
      </c>
      <c r="BM179" s="234" t="s">
        <v>804</v>
      </c>
    </row>
    <row r="180" s="2" customFormat="1" ht="21.75" customHeight="1">
      <c r="A180" s="35"/>
      <c r="B180" s="36"/>
      <c r="C180" s="223" t="s">
        <v>371</v>
      </c>
      <c r="D180" s="223" t="s">
        <v>141</v>
      </c>
      <c r="E180" s="224" t="s">
        <v>638</v>
      </c>
      <c r="F180" s="225" t="s">
        <v>639</v>
      </c>
      <c r="G180" s="226" t="s">
        <v>180</v>
      </c>
      <c r="H180" s="227">
        <v>31</v>
      </c>
      <c r="I180" s="228"/>
      <c r="J180" s="229">
        <f>ROUND(I180*H180,2)</f>
        <v>0</v>
      </c>
      <c r="K180" s="225" t="s">
        <v>446</v>
      </c>
      <c r="L180" s="41"/>
      <c r="M180" s="230" t="s">
        <v>1</v>
      </c>
      <c r="N180" s="231" t="s">
        <v>38</v>
      </c>
      <c r="O180" s="88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4" t="s">
        <v>447</v>
      </c>
      <c r="AT180" s="234" t="s">
        <v>141</v>
      </c>
      <c r="AU180" s="234" t="s">
        <v>80</v>
      </c>
      <c r="AY180" s="14" t="s">
        <v>138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4" t="s">
        <v>80</v>
      </c>
      <c r="BK180" s="235">
        <f>ROUND(I180*H180,2)</f>
        <v>0</v>
      </c>
      <c r="BL180" s="14" t="s">
        <v>447</v>
      </c>
      <c r="BM180" s="234" t="s">
        <v>805</v>
      </c>
    </row>
    <row r="181" s="2" customFormat="1" ht="24.15" customHeight="1">
      <c r="A181" s="35"/>
      <c r="B181" s="36"/>
      <c r="C181" s="223" t="s">
        <v>386</v>
      </c>
      <c r="D181" s="223" t="s">
        <v>141</v>
      </c>
      <c r="E181" s="224" t="s">
        <v>806</v>
      </c>
      <c r="F181" s="225" t="s">
        <v>807</v>
      </c>
      <c r="G181" s="226" t="s">
        <v>180</v>
      </c>
      <c r="H181" s="227">
        <v>5</v>
      </c>
      <c r="I181" s="228"/>
      <c r="J181" s="229">
        <f>ROUND(I181*H181,2)</f>
        <v>0</v>
      </c>
      <c r="K181" s="225" t="s">
        <v>446</v>
      </c>
      <c r="L181" s="41"/>
      <c r="M181" s="230" t="s">
        <v>1</v>
      </c>
      <c r="N181" s="231" t="s">
        <v>38</v>
      </c>
      <c r="O181" s="88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4" t="s">
        <v>447</v>
      </c>
      <c r="AT181" s="234" t="s">
        <v>141</v>
      </c>
      <c r="AU181" s="234" t="s">
        <v>80</v>
      </c>
      <c r="AY181" s="14" t="s">
        <v>138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4" t="s">
        <v>80</v>
      </c>
      <c r="BK181" s="235">
        <f>ROUND(I181*H181,2)</f>
        <v>0</v>
      </c>
      <c r="BL181" s="14" t="s">
        <v>447</v>
      </c>
      <c r="BM181" s="234" t="s">
        <v>808</v>
      </c>
    </row>
    <row r="182" s="2" customFormat="1" ht="16.5" customHeight="1">
      <c r="A182" s="35"/>
      <c r="B182" s="36"/>
      <c r="C182" s="223" t="s">
        <v>390</v>
      </c>
      <c r="D182" s="223" t="s">
        <v>141</v>
      </c>
      <c r="E182" s="224" t="s">
        <v>641</v>
      </c>
      <c r="F182" s="225" t="s">
        <v>642</v>
      </c>
      <c r="G182" s="226" t="s">
        <v>152</v>
      </c>
      <c r="H182" s="227">
        <v>12.300000000000001</v>
      </c>
      <c r="I182" s="228"/>
      <c r="J182" s="229">
        <f>ROUND(I182*H182,2)</f>
        <v>0</v>
      </c>
      <c r="K182" s="225" t="s">
        <v>446</v>
      </c>
      <c r="L182" s="41"/>
      <c r="M182" s="230" t="s">
        <v>1</v>
      </c>
      <c r="N182" s="231" t="s">
        <v>38</v>
      </c>
      <c r="O182" s="88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4" t="s">
        <v>146</v>
      </c>
      <c r="AT182" s="234" t="s">
        <v>141</v>
      </c>
      <c r="AU182" s="234" t="s">
        <v>80</v>
      </c>
      <c r="AY182" s="14" t="s">
        <v>138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4" t="s">
        <v>80</v>
      </c>
      <c r="BK182" s="235">
        <f>ROUND(I182*H182,2)</f>
        <v>0</v>
      </c>
      <c r="BL182" s="14" t="s">
        <v>146</v>
      </c>
      <c r="BM182" s="234" t="s">
        <v>809</v>
      </c>
    </row>
    <row r="183" s="2" customFormat="1" ht="16.5" customHeight="1">
      <c r="A183" s="35"/>
      <c r="B183" s="36"/>
      <c r="C183" s="236" t="s">
        <v>394</v>
      </c>
      <c r="D183" s="236" t="s">
        <v>183</v>
      </c>
      <c r="E183" s="237" t="s">
        <v>644</v>
      </c>
      <c r="F183" s="238" t="s">
        <v>645</v>
      </c>
      <c r="G183" s="239" t="s">
        <v>243</v>
      </c>
      <c r="H183" s="240">
        <v>25.829999999999998</v>
      </c>
      <c r="I183" s="241"/>
      <c r="J183" s="242">
        <f>ROUND(I183*H183,2)</f>
        <v>0</v>
      </c>
      <c r="K183" s="238" t="s">
        <v>446</v>
      </c>
      <c r="L183" s="243"/>
      <c r="M183" s="244" t="s">
        <v>1</v>
      </c>
      <c r="N183" s="245" t="s">
        <v>38</v>
      </c>
      <c r="O183" s="88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4" t="s">
        <v>186</v>
      </c>
      <c r="AT183" s="234" t="s">
        <v>183</v>
      </c>
      <c r="AU183" s="234" t="s">
        <v>80</v>
      </c>
      <c r="AY183" s="14" t="s">
        <v>138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4" t="s">
        <v>80</v>
      </c>
      <c r="BK183" s="235">
        <f>ROUND(I183*H183,2)</f>
        <v>0</v>
      </c>
      <c r="BL183" s="14" t="s">
        <v>146</v>
      </c>
      <c r="BM183" s="234" t="s">
        <v>810</v>
      </c>
    </row>
    <row r="184" s="2" customFormat="1" ht="16.5" customHeight="1">
      <c r="A184" s="35"/>
      <c r="B184" s="36"/>
      <c r="C184" s="223" t="s">
        <v>398</v>
      </c>
      <c r="D184" s="223" t="s">
        <v>141</v>
      </c>
      <c r="E184" s="224" t="s">
        <v>811</v>
      </c>
      <c r="F184" s="225" t="s">
        <v>812</v>
      </c>
      <c r="G184" s="226" t="s">
        <v>180</v>
      </c>
      <c r="H184" s="227">
        <v>7</v>
      </c>
      <c r="I184" s="228"/>
      <c r="J184" s="229">
        <f>ROUND(I184*H184,2)</f>
        <v>0</v>
      </c>
      <c r="K184" s="225" t="s">
        <v>446</v>
      </c>
      <c r="L184" s="41"/>
      <c r="M184" s="230" t="s">
        <v>1</v>
      </c>
      <c r="N184" s="231" t="s">
        <v>38</v>
      </c>
      <c r="O184" s="88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4" t="s">
        <v>146</v>
      </c>
      <c r="AT184" s="234" t="s">
        <v>141</v>
      </c>
      <c r="AU184" s="234" t="s">
        <v>80</v>
      </c>
      <c r="AY184" s="14" t="s">
        <v>138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4" t="s">
        <v>80</v>
      </c>
      <c r="BK184" s="235">
        <f>ROUND(I184*H184,2)</f>
        <v>0</v>
      </c>
      <c r="BL184" s="14" t="s">
        <v>146</v>
      </c>
      <c r="BM184" s="234" t="s">
        <v>813</v>
      </c>
    </row>
    <row r="185" s="2" customFormat="1" ht="16.5" customHeight="1">
      <c r="A185" s="35"/>
      <c r="B185" s="36"/>
      <c r="C185" s="223" t="s">
        <v>402</v>
      </c>
      <c r="D185" s="223" t="s">
        <v>141</v>
      </c>
      <c r="E185" s="224" t="s">
        <v>814</v>
      </c>
      <c r="F185" s="225" t="s">
        <v>815</v>
      </c>
      <c r="G185" s="226" t="s">
        <v>180</v>
      </c>
      <c r="H185" s="227">
        <v>3</v>
      </c>
      <c r="I185" s="228"/>
      <c r="J185" s="229">
        <f>ROUND(I185*H185,2)</f>
        <v>0</v>
      </c>
      <c r="K185" s="225" t="s">
        <v>446</v>
      </c>
      <c r="L185" s="41"/>
      <c r="M185" s="230" t="s">
        <v>1</v>
      </c>
      <c r="N185" s="231" t="s">
        <v>38</v>
      </c>
      <c r="O185" s="88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4" t="s">
        <v>146</v>
      </c>
      <c r="AT185" s="234" t="s">
        <v>141</v>
      </c>
      <c r="AU185" s="234" t="s">
        <v>80</v>
      </c>
      <c r="AY185" s="14" t="s">
        <v>138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4" t="s">
        <v>80</v>
      </c>
      <c r="BK185" s="235">
        <f>ROUND(I185*H185,2)</f>
        <v>0</v>
      </c>
      <c r="BL185" s="14" t="s">
        <v>146</v>
      </c>
      <c r="BM185" s="234" t="s">
        <v>816</v>
      </c>
    </row>
    <row r="186" s="2" customFormat="1" ht="37.8" customHeight="1">
      <c r="A186" s="35"/>
      <c r="B186" s="36"/>
      <c r="C186" s="236" t="s">
        <v>406</v>
      </c>
      <c r="D186" s="236" t="s">
        <v>183</v>
      </c>
      <c r="E186" s="237" t="s">
        <v>817</v>
      </c>
      <c r="F186" s="238" t="s">
        <v>818</v>
      </c>
      <c r="G186" s="239" t="s">
        <v>180</v>
      </c>
      <c r="H186" s="240">
        <v>3</v>
      </c>
      <c r="I186" s="241"/>
      <c r="J186" s="242">
        <f>ROUND(I186*H186,2)</f>
        <v>0</v>
      </c>
      <c r="K186" s="238" t="s">
        <v>446</v>
      </c>
      <c r="L186" s="243"/>
      <c r="M186" s="244" t="s">
        <v>1</v>
      </c>
      <c r="N186" s="245" t="s">
        <v>38</v>
      </c>
      <c r="O186" s="88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4" t="s">
        <v>374</v>
      </c>
      <c r="AT186" s="234" t="s">
        <v>183</v>
      </c>
      <c r="AU186" s="234" t="s">
        <v>80</v>
      </c>
      <c r="AY186" s="14" t="s">
        <v>138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4" t="s">
        <v>80</v>
      </c>
      <c r="BK186" s="235">
        <f>ROUND(I186*H186,2)</f>
        <v>0</v>
      </c>
      <c r="BL186" s="14" t="s">
        <v>374</v>
      </c>
      <c r="BM186" s="234" t="s">
        <v>819</v>
      </c>
    </row>
    <row r="187" s="2" customFormat="1" ht="44.25" customHeight="1">
      <c r="A187" s="35"/>
      <c r="B187" s="36"/>
      <c r="C187" s="223" t="s">
        <v>410</v>
      </c>
      <c r="D187" s="223" t="s">
        <v>141</v>
      </c>
      <c r="E187" s="224" t="s">
        <v>610</v>
      </c>
      <c r="F187" s="225" t="s">
        <v>611</v>
      </c>
      <c r="G187" s="226" t="s">
        <v>180</v>
      </c>
      <c r="H187" s="227">
        <v>1</v>
      </c>
      <c r="I187" s="228"/>
      <c r="J187" s="229">
        <f>ROUND(I187*H187,2)</f>
        <v>0</v>
      </c>
      <c r="K187" s="225" t="s">
        <v>446</v>
      </c>
      <c r="L187" s="41"/>
      <c r="M187" s="230" t="s">
        <v>1</v>
      </c>
      <c r="N187" s="231" t="s">
        <v>38</v>
      </c>
      <c r="O187" s="88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4" t="s">
        <v>447</v>
      </c>
      <c r="AT187" s="234" t="s">
        <v>141</v>
      </c>
      <c r="AU187" s="234" t="s">
        <v>80</v>
      </c>
      <c r="AY187" s="14" t="s">
        <v>138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4" t="s">
        <v>80</v>
      </c>
      <c r="BK187" s="235">
        <f>ROUND(I187*H187,2)</f>
        <v>0</v>
      </c>
      <c r="BL187" s="14" t="s">
        <v>447</v>
      </c>
      <c r="BM187" s="234" t="s">
        <v>820</v>
      </c>
    </row>
    <row r="188" s="2" customFormat="1" ht="55.5" customHeight="1">
      <c r="A188" s="35"/>
      <c r="B188" s="36"/>
      <c r="C188" s="236" t="s">
        <v>269</v>
      </c>
      <c r="D188" s="236" t="s">
        <v>183</v>
      </c>
      <c r="E188" s="237" t="s">
        <v>613</v>
      </c>
      <c r="F188" s="238" t="s">
        <v>614</v>
      </c>
      <c r="G188" s="239" t="s">
        <v>180</v>
      </c>
      <c r="H188" s="240">
        <v>1</v>
      </c>
      <c r="I188" s="241"/>
      <c r="J188" s="242">
        <f>ROUND(I188*H188,2)</f>
        <v>0</v>
      </c>
      <c r="K188" s="238" t="s">
        <v>446</v>
      </c>
      <c r="L188" s="243"/>
      <c r="M188" s="244" t="s">
        <v>1</v>
      </c>
      <c r="N188" s="245" t="s">
        <v>38</v>
      </c>
      <c r="O188" s="88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4" t="s">
        <v>374</v>
      </c>
      <c r="AT188" s="234" t="s">
        <v>183</v>
      </c>
      <c r="AU188" s="234" t="s">
        <v>80</v>
      </c>
      <c r="AY188" s="14" t="s">
        <v>138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4" t="s">
        <v>80</v>
      </c>
      <c r="BK188" s="235">
        <f>ROUND(I188*H188,2)</f>
        <v>0</v>
      </c>
      <c r="BL188" s="14" t="s">
        <v>374</v>
      </c>
      <c r="BM188" s="234" t="s">
        <v>821</v>
      </c>
    </row>
    <row r="189" s="2" customFormat="1">
      <c r="A189" s="35"/>
      <c r="B189" s="36"/>
      <c r="C189" s="37"/>
      <c r="D189" s="246" t="s">
        <v>226</v>
      </c>
      <c r="E189" s="37"/>
      <c r="F189" s="247" t="s">
        <v>616</v>
      </c>
      <c r="G189" s="37"/>
      <c r="H189" s="37"/>
      <c r="I189" s="248"/>
      <c r="J189" s="37"/>
      <c r="K189" s="37"/>
      <c r="L189" s="41"/>
      <c r="M189" s="249"/>
      <c r="N189" s="250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226</v>
      </c>
      <c r="AU189" s="14" t="s">
        <v>80</v>
      </c>
    </row>
    <row r="190" s="2" customFormat="1" ht="24.15" customHeight="1">
      <c r="A190" s="35"/>
      <c r="B190" s="36"/>
      <c r="C190" s="223" t="s">
        <v>420</v>
      </c>
      <c r="D190" s="223" t="s">
        <v>141</v>
      </c>
      <c r="E190" s="224" t="s">
        <v>822</v>
      </c>
      <c r="F190" s="225" t="s">
        <v>823</v>
      </c>
      <c r="G190" s="226" t="s">
        <v>180</v>
      </c>
      <c r="H190" s="227">
        <v>1</v>
      </c>
      <c r="I190" s="228"/>
      <c r="J190" s="229">
        <f>ROUND(I190*H190,2)</f>
        <v>0</v>
      </c>
      <c r="K190" s="225" t="s">
        <v>446</v>
      </c>
      <c r="L190" s="41"/>
      <c r="M190" s="230" t="s">
        <v>1</v>
      </c>
      <c r="N190" s="231" t="s">
        <v>38</v>
      </c>
      <c r="O190" s="88"/>
      <c r="P190" s="232">
        <f>O190*H190</f>
        <v>0</v>
      </c>
      <c r="Q190" s="232">
        <v>0</v>
      </c>
      <c r="R190" s="232">
        <f>Q190*H190</f>
        <v>0</v>
      </c>
      <c r="S190" s="232">
        <v>0</v>
      </c>
      <c r="T190" s="23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4" t="s">
        <v>447</v>
      </c>
      <c r="AT190" s="234" t="s">
        <v>141</v>
      </c>
      <c r="AU190" s="234" t="s">
        <v>80</v>
      </c>
      <c r="AY190" s="14" t="s">
        <v>138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4" t="s">
        <v>80</v>
      </c>
      <c r="BK190" s="235">
        <f>ROUND(I190*H190,2)</f>
        <v>0</v>
      </c>
      <c r="BL190" s="14" t="s">
        <v>447</v>
      </c>
      <c r="BM190" s="234" t="s">
        <v>824</v>
      </c>
    </row>
    <row r="191" s="2" customFormat="1" ht="33" customHeight="1">
      <c r="A191" s="35"/>
      <c r="B191" s="36"/>
      <c r="C191" s="236" t="s">
        <v>424</v>
      </c>
      <c r="D191" s="236" t="s">
        <v>183</v>
      </c>
      <c r="E191" s="237" t="s">
        <v>825</v>
      </c>
      <c r="F191" s="238" t="s">
        <v>826</v>
      </c>
      <c r="G191" s="239" t="s">
        <v>180</v>
      </c>
      <c r="H191" s="240">
        <v>1</v>
      </c>
      <c r="I191" s="241"/>
      <c r="J191" s="242">
        <f>ROUND(I191*H191,2)</f>
        <v>0</v>
      </c>
      <c r="K191" s="238" t="s">
        <v>357</v>
      </c>
      <c r="L191" s="243"/>
      <c r="M191" s="244" t="s">
        <v>1</v>
      </c>
      <c r="N191" s="245" t="s">
        <v>38</v>
      </c>
      <c r="O191" s="88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4" t="s">
        <v>374</v>
      </c>
      <c r="AT191" s="234" t="s">
        <v>183</v>
      </c>
      <c r="AU191" s="234" t="s">
        <v>80</v>
      </c>
      <c r="AY191" s="14" t="s">
        <v>138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4" t="s">
        <v>80</v>
      </c>
      <c r="BK191" s="235">
        <f>ROUND(I191*H191,2)</f>
        <v>0</v>
      </c>
      <c r="BL191" s="14" t="s">
        <v>374</v>
      </c>
      <c r="BM191" s="234" t="s">
        <v>827</v>
      </c>
    </row>
    <row r="192" s="2" customFormat="1" ht="44.25" customHeight="1">
      <c r="A192" s="35"/>
      <c r="B192" s="36"/>
      <c r="C192" s="236" t="s">
        <v>428</v>
      </c>
      <c r="D192" s="236" t="s">
        <v>183</v>
      </c>
      <c r="E192" s="237" t="s">
        <v>828</v>
      </c>
      <c r="F192" s="238" t="s">
        <v>829</v>
      </c>
      <c r="G192" s="239" t="s">
        <v>180</v>
      </c>
      <c r="H192" s="240">
        <v>3</v>
      </c>
      <c r="I192" s="241"/>
      <c r="J192" s="242">
        <f>ROUND(I192*H192,2)</f>
        <v>0</v>
      </c>
      <c r="K192" s="238" t="s">
        <v>446</v>
      </c>
      <c r="L192" s="243"/>
      <c r="M192" s="244" t="s">
        <v>1</v>
      </c>
      <c r="N192" s="245" t="s">
        <v>38</v>
      </c>
      <c r="O192" s="88"/>
      <c r="P192" s="232">
        <f>O192*H192</f>
        <v>0</v>
      </c>
      <c r="Q192" s="232">
        <v>0</v>
      </c>
      <c r="R192" s="232">
        <f>Q192*H192</f>
        <v>0</v>
      </c>
      <c r="S192" s="232">
        <v>0</v>
      </c>
      <c r="T192" s="23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4" t="s">
        <v>374</v>
      </c>
      <c r="AT192" s="234" t="s">
        <v>183</v>
      </c>
      <c r="AU192" s="234" t="s">
        <v>80</v>
      </c>
      <c r="AY192" s="14" t="s">
        <v>138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4" t="s">
        <v>80</v>
      </c>
      <c r="BK192" s="235">
        <f>ROUND(I192*H192,2)</f>
        <v>0</v>
      </c>
      <c r="BL192" s="14" t="s">
        <v>374</v>
      </c>
      <c r="BM192" s="234" t="s">
        <v>830</v>
      </c>
    </row>
    <row r="193" s="2" customFormat="1" ht="44.25" customHeight="1">
      <c r="A193" s="35"/>
      <c r="B193" s="36"/>
      <c r="C193" s="236" t="s">
        <v>647</v>
      </c>
      <c r="D193" s="236" t="s">
        <v>183</v>
      </c>
      <c r="E193" s="237" t="s">
        <v>831</v>
      </c>
      <c r="F193" s="238" t="s">
        <v>832</v>
      </c>
      <c r="G193" s="239" t="s">
        <v>180</v>
      </c>
      <c r="H193" s="240">
        <v>1</v>
      </c>
      <c r="I193" s="241"/>
      <c r="J193" s="242">
        <f>ROUND(I193*H193,2)</f>
        <v>0</v>
      </c>
      <c r="K193" s="238" t="s">
        <v>446</v>
      </c>
      <c r="L193" s="243"/>
      <c r="M193" s="244" t="s">
        <v>1</v>
      </c>
      <c r="N193" s="245" t="s">
        <v>38</v>
      </c>
      <c r="O193" s="88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4" t="s">
        <v>374</v>
      </c>
      <c r="AT193" s="234" t="s">
        <v>183</v>
      </c>
      <c r="AU193" s="234" t="s">
        <v>80</v>
      </c>
      <c r="AY193" s="14" t="s">
        <v>138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4" t="s">
        <v>80</v>
      </c>
      <c r="BK193" s="235">
        <f>ROUND(I193*H193,2)</f>
        <v>0</v>
      </c>
      <c r="BL193" s="14" t="s">
        <v>374</v>
      </c>
      <c r="BM193" s="234" t="s">
        <v>833</v>
      </c>
    </row>
    <row r="194" s="2" customFormat="1" ht="49.05" customHeight="1">
      <c r="A194" s="35"/>
      <c r="B194" s="36"/>
      <c r="C194" s="223" t="s">
        <v>651</v>
      </c>
      <c r="D194" s="223" t="s">
        <v>141</v>
      </c>
      <c r="E194" s="224" t="s">
        <v>593</v>
      </c>
      <c r="F194" s="225" t="s">
        <v>594</v>
      </c>
      <c r="G194" s="226" t="s">
        <v>180</v>
      </c>
      <c r="H194" s="227">
        <v>1</v>
      </c>
      <c r="I194" s="228"/>
      <c r="J194" s="229">
        <f>ROUND(I194*H194,2)</f>
        <v>0</v>
      </c>
      <c r="K194" s="225" t="s">
        <v>446</v>
      </c>
      <c r="L194" s="41"/>
      <c r="M194" s="230" t="s">
        <v>1</v>
      </c>
      <c r="N194" s="231" t="s">
        <v>38</v>
      </c>
      <c r="O194" s="88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4" t="s">
        <v>447</v>
      </c>
      <c r="AT194" s="234" t="s">
        <v>141</v>
      </c>
      <c r="AU194" s="234" t="s">
        <v>80</v>
      </c>
      <c r="AY194" s="14" t="s">
        <v>138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4" t="s">
        <v>80</v>
      </c>
      <c r="BK194" s="235">
        <f>ROUND(I194*H194,2)</f>
        <v>0</v>
      </c>
      <c r="BL194" s="14" t="s">
        <v>447</v>
      </c>
      <c r="BM194" s="234" t="s">
        <v>834</v>
      </c>
    </row>
    <row r="195" s="2" customFormat="1" ht="37.8" customHeight="1">
      <c r="A195" s="35"/>
      <c r="B195" s="36"/>
      <c r="C195" s="236" t="s">
        <v>655</v>
      </c>
      <c r="D195" s="236" t="s">
        <v>183</v>
      </c>
      <c r="E195" s="237" t="s">
        <v>606</v>
      </c>
      <c r="F195" s="238" t="s">
        <v>607</v>
      </c>
      <c r="G195" s="239" t="s">
        <v>180</v>
      </c>
      <c r="H195" s="240">
        <v>1</v>
      </c>
      <c r="I195" s="241"/>
      <c r="J195" s="242">
        <f>ROUND(I195*H195,2)</f>
        <v>0</v>
      </c>
      <c r="K195" s="238" t="s">
        <v>357</v>
      </c>
      <c r="L195" s="243"/>
      <c r="M195" s="244" t="s">
        <v>1</v>
      </c>
      <c r="N195" s="245" t="s">
        <v>38</v>
      </c>
      <c r="O195" s="88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4" t="s">
        <v>374</v>
      </c>
      <c r="AT195" s="234" t="s">
        <v>183</v>
      </c>
      <c r="AU195" s="234" t="s">
        <v>80</v>
      </c>
      <c r="AY195" s="14" t="s">
        <v>138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4" t="s">
        <v>80</v>
      </c>
      <c r="BK195" s="235">
        <f>ROUND(I195*H195,2)</f>
        <v>0</v>
      </c>
      <c r="BL195" s="14" t="s">
        <v>374</v>
      </c>
      <c r="BM195" s="234" t="s">
        <v>835</v>
      </c>
    </row>
    <row r="196" s="2" customFormat="1" ht="37.8" customHeight="1">
      <c r="A196" s="35"/>
      <c r="B196" s="36"/>
      <c r="C196" s="223" t="s">
        <v>665</v>
      </c>
      <c r="D196" s="223" t="s">
        <v>141</v>
      </c>
      <c r="E196" s="224" t="s">
        <v>836</v>
      </c>
      <c r="F196" s="225" t="s">
        <v>837</v>
      </c>
      <c r="G196" s="226" t="s">
        <v>180</v>
      </c>
      <c r="H196" s="227">
        <v>2</v>
      </c>
      <c r="I196" s="228"/>
      <c r="J196" s="229">
        <f>ROUND(I196*H196,2)</f>
        <v>0</v>
      </c>
      <c r="K196" s="225" t="s">
        <v>446</v>
      </c>
      <c r="L196" s="41"/>
      <c r="M196" s="230" t="s">
        <v>1</v>
      </c>
      <c r="N196" s="231" t="s">
        <v>38</v>
      </c>
      <c r="O196" s="88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4" t="s">
        <v>447</v>
      </c>
      <c r="AT196" s="234" t="s">
        <v>141</v>
      </c>
      <c r="AU196" s="234" t="s">
        <v>80</v>
      </c>
      <c r="AY196" s="14" t="s">
        <v>138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4" t="s">
        <v>80</v>
      </c>
      <c r="BK196" s="235">
        <f>ROUND(I196*H196,2)</f>
        <v>0</v>
      </c>
      <c r="BL196" s="14" t="s">
        <v>447</v>
      </c>
      <c r="BM196" s="234" t="s">
        <v>838</v>
      </c>
    </row>
    <row r="197" s="2" customFormat="1" ht="33" customHeight="1">
      <c r="A197" s="35"/>
      <c r="B197" s="36"/>
      <c r="C197" s="236" t="s">
        <v>200</v>
      </c>
      <c r="D197" s="236" t="s">
        <v>183</v>
      </c>
      <c r="E197" s="237" t="s">
        <v>839</v>
      </c>
      <c r="F197" s="238" t="s">
        <v>840</v>
      </c>
      <c r="G197" s="239" t="s">
        <v>180</v>
      </c>
      <c r="H197" s="240">
        <v>2</v>
      </c>
      <c r="I197" s="241"/>
      <c r="J197" s="242">
        <f>ROUND(I197*H197,2)</f>
        <v>0</v>
      </c>
      <c r="K197" s="238" t="s">
        <v>357</v>
      </c>
      <c r="L197" s="243"/>
      <c r="M197" s="244" t="s">
        <v>1</v>
      </c>
      <c r="N197" s="245" t="s">
        <v>38</v>
      </c>
      <c r="O197" s="88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4" t="s">
        <v>374</v>
      </c>
      <c r="AT197" s="234" t="s">
        <v>183</v>
      </c>
      <c r="AU197" s="234" t="s">
        <v>80</v>
      </c>
      <c r="AY197" s="14" t="s">
        <v>138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4" t="s">
        <v>80</v>
      </c>
      <c r="BK197" s="235">
        <f>ROUND(I197*H197,2)</f>
        <v>0</v>
      </c>
      <c r="BL197" s="14" t="s">
        <v>374</v>
      </c>
      <c r="BM197" s="234" t="s">
        <v>841</v>
      </c>
    </row>
    <row r="198" s="2" customFormat="1" ht="37.8" customHeight="1">
      <c r="A198" s="35"/>
      <c r="B198" s="36"/>
      <c r="C198" s="223" t="s">
        <v>208</v>
      </c>
      <c r="D198" s="223" t="s">
        <v>141</v>
      </c>
      <c r="E198" s="224" t="s">
        <v>648</v>
      </c>
      <c r="F198" s="225" t="s">
        <v>649</v>
      </c>
      <c r="G198" s="226" t="s">
        <v>180</v>
      </c>
      <c r="H198" s="227">
        <v>1</v>
      </c>
      <c r="I198" s="228"/>
      <c r="J198" s="229">
        <f>ROUND(I198*H198,2)</f>
        <v>0</v>
      </c>
      <c r="K198" s="225" t="s">
        <v>446</v>
      </c>
      <c r="L198" s="41"/>
      <c r="M198" s="230" t="s">
        <v>1</v>
      </c>
      <c r="N198" s="231" t="s">
        <v>38</v>
      </c>
      <c r="O198" s="88"/>
      <c r="P198" s="232">
        <f>O198*H198</f>
        <v>0</v>
      </c>
      <c r="Q198" s="232">
        <v>0</v>
      </c>
      <c r="R198" s="232">
        <f>Q198*H198</f>
        <v>0</v>
      </c>
      <c r="S198" s="232">
        <v>0</v>
      </c>
      <c r="T198" s="23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4" t="s">
        <v>447</v>
      </c>
      <c r="AT198" s="234" t="s">
        <v>141</v>
      </c>
      <c r="AU198" s="234" t="s">
        <v>80</v>
      </c>
      <c r="AY198" s="14" t="s">
        <v>138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4" t="s">
        <v>80</v>
      </c>
      <c r="BK198" s="235">
        <f>ROUND(I198*H198,2)</f>
        <v>0</v>
      </c>
      <c r="BL198" s="14" t="s">
        <v>447</v>
      </c>
      <c r="BM198" s="234" t="s">
        <v>842</v>
      </c>
    </row>
    <row r="199" s="2" customFormat="1" ht="33" customHeight="1">
      <c r="A199" s="35"/>
      <c r="B199" s="36"/>
      <c r="C199" s="223" t="s">
        <v>228</v>
      </c>
      <c r="D199" s="223" t="s">
        <v>141</v>
      </c>
      <c r="E199" s="224" t="s">
        <v>652</v>
      </c>
      <c r="F199" s="225" t="s">
        <v>653</v>
      </c>
      <c r="G199" s="226" t="s">
        <v>180</v>
      </c>
      <c r="H199" s="227">
        <v>4</v>
      </c>
      <c r="I199" s="228"/>
      <c r="J199" s="229">
        <f>ROUND(I199*H199,2)</f>
        <v>0</v>
      </c>
      <c r="K199" s="225" t="s">
        <v>446</v>
      </c>
      <c r="L199" s="41"/>
      <c r="M199" s="230" t="s">
        <v>1</v>
      </c>
      <c r="N199" s="231" t="s">
        <v>38</v>
      </c>
      <c r="O199" s="88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4" t="s">
        <v>447</v>
      </c>
      <c r="AT199" s="234" t="s">
        <v>141</v>
      </c>
      <c r="AU199" s="234" t="s">
        <v>80</v>
      </c>
      <c r="AY199" s="14" t="s">
        <v>138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4" t="s">
        <v>80</v>
      </c>
      <c r="BK199" s="235">
        <f>ROUND(I199*H199,2)</f>
        <v>0</v>
      </c>
      <c r="BL199" s="14" t="s">
        <v>447</v>
      </c>
      <c r="BM199" s="234" t="s">
        <v>843</v>
      </c>
    </row>
    <row r="200" s="2" customFormat="1" ht="24.15" customHeight="1">
      <c r="A200" s="35"/>
      <c r="B200" s="36"/>
      <c r="C200" s="223" t="s">
        <v>249</v>
      </c>
      <c r="D200" s="223" t="s">
        <v>141</v>
      </c>
      <c r="E200" s="224" t="s">
        <v>656</v>
      </c>
      <c r="F200" s="225" t="s">
        <v>657</v>
      </c>
      <c r="G200" s="226" t="s">
        <v>180</v>
      </c>
      <c r="H200" s="227">
        <v>1</v>
      </c>
      <c r="I200" s="228"/>
      <c r="J200" s="229">
        <f>ROUND(I200*H200,2)</f>
        <v>0</v>
      </c>
      <c r="K200" s="225" t="s">
        <v>446</v>
      </c>
      <c r="L200" s="41"/>
      <c r="M200" s="230" t="s">
        <v>1</v>
      </c>
      <c r="N200" s="231" t="s">
        <v>38</v>
      </c>
      <c r="O200" s="88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4" t="s">
        <v>447</v>
      </c>
      <c r="AT200" s="234" t="s">
        <v>141</v>
      </c>
      <c r="AU200" s="234" t="s">
        <v>80</v>
      </c>
      <c r="AY200" s="14" t="s">
        <v>138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4" t="s">
        <v>80</v>
      </c>
      <c r="BK200" s="235">
        <f>ROUND(I200*H200,2)</f>
        <v>0</v>
      </c>
      <c r="BL200" s="14" t="s">
        <v>447</v>
      </c>
      <c r="BM200" s="234" t="s">
        <v>844</v>
      </c>
    </row>
    <row r="201" s="2" customFormat="1" ht="55.5" customHeight="1">
      <c r="A201" s="35"/>
      <c r="B201" s="36"/>
      <c r="C201" s="223" t="s">
        <v>265</v>
      </c>
      <c r="D201" s="223" t="s">
        <v>141</v>
      </c>
      <c r="E201" s="224" t="s">
        <v>659</v>
      </c>
      <c r="F201" s="225" t="s">
        <v>660</v>
      </c>
      <c r="G201" s="226" t="s">
        <v>180</v>
      </c>
      <c r="H201" s="227">
        <v>1</v>
      </c>
      <c r="I201" s="228"/>
      <c r="J201" s="229">
        <f>ROUND(I201*H201,2)</f>
        <v>0</v>
      </c>
      <c r="K201" s="225" t="s">
        <v>446</v>
      </c>
      <c r="L201" s="41"/>
      <c r="M201" s="230" t="s">
        <v>1</v>
      </c>
      <c r="N201" s="231" t="s">
        <v>38</v>
      </c>
      <c r="O201" s="88"/>
      <c r="P201" s="232">
        <f>O201*H201</f>
        <v>0</v>
      </c>
      <c r="Q201" s="232">
        <v>0</v>
      </c>
      <c r="R201" s="232">
        <f>Q201*H201</f>
        <v>0</v>
      </c>
      <c r="S201" s="232">
        <v>0</v>
      </c>
      <c r="T201" s="23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4" t="s">
        <v>447</v>
      </c>
      <c r="AT201" s="234" t="s">
        <v>141</v>
      </c>
      <c r="AU201" s="234" t="s">
        <v>80</v>
      </c>
      <c r="AY201" s="14" t="s">
        <v>138</v>
      </c>
      <c r="BE201" s="235">
        <f>IF(N201="základní",J201,0)</f>
        <v>0</v>
      </c>
      <c r="BF201" s="235">
        <f>IF(N201="snížená",J201,0)</f>
        <v>0</v>
      </c>
      <c r="BG201" s="235">
        <f>IF(N201="zákl. přenesená",J201,0)</f>
        <v>0</v>
      </c>
      <c r="BH201" s="235">
        <f>IF(N201="sníž. přenesená",J201,0)</f>
        <v>0</v>
      </c>
      <c r="BI201" s="235">
        <f>IF(N201="nulová",J201,0)</f>
        <v>0</v>
      </c>
      <c r="BJ201" s="14" t="s">
        <v>80</v>
      </c>
      <c r="BK201" s="235">
        <f>ROUND(I201*H201,2)</f>
        <v>0</v>
      </c>
      <c r="BL201" s="14" t="s">
        <v>447</v>
      </c>
      <c r="BM201" s="234" t="s">
        <v>845</v>
      </c>
    </row>
    <row r="202" s="2" customFormat="1" ht="49.05" customHeight="1">
      <c r="A202" s="35"/>
      <c r="B202" s="36"/>
      <c r="C202" s="223" t="s">
        <v>273</v>
      </c>
      <c r="D202" s="223" t="s">
        <v>141</v>
      </c>
      <c r="E202" s="224" t="s">
        <v>662</v>
      </c>
      <c r="F202" s="225" t="s">
        <v>663</v>
      </c>
      <c r="G202" s="226" t="s">
        <v>180</v>
      </c>
      <c r="H202" s="227">
        <v>4</v>
      </c>
      <c r="I202" s="228"/>
      <c r="J202" s="229">
        <f>ROUND(I202*H202,2)</f>
        <v>0</v>
      </c>
      <c r="K202" s="225" t="s">
        <v>446</v>
      </c>
      <c r="L202" s="41"/>
      <c r="M202" s="230" t="s">
        <v>1</v>
      </c>
      <c r="N202" s="231" t="s">
        <v>38</v>
      </c>
      <c r="O202" s="88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4" t="s">
        <v>447</v>
      </c>
      <c r="AT202" s="234" t="s">
        <v>141</v>
      </c>
      <c r="AU202" s="234" t="s">
        <v>80</v>
      </c>
      <c r="AY202" s="14" t="s">
        <v>138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4" t="s">
        <v>80</v>
      </c>
      <c r="BK202" s="235">
        <f>ROUND(I202*H202,2)</f>
        <v>0</v>
      </c>
      <c r="BL202" s="14" t="s">
        <v>447</v>
      </c>
      <c r="BM202" s="234" t="s">
        <v>846</v>
      </c>
    </row>
    <row r="203" s="2" customFormat="1" ht="24.15" customHeight="1">
      <c r="A203" s="35"/>
      <c r="B203" s="36"/>
      <c r="C203" s="223" t="s">
        <v>216</v>
      </c>
      <c r="D203" s="223" t="s">
        <v>141</v>
      </c>
      <c r="E203" s="224" t="s">
        <v>666</v>
      </c>
      <c r="F203" s="225" t="s">
        <v>667</v>
      </c>
      <c r="G203" s="226" t="s">
        <v>180</v>
      </c>
      <c r="H203" s="227">
        <v>41</v>
      </c>
      <c r="I203" s="228"/>
      <c r="J203" s="229">
        <f>ROUND(I203*H203,2)</f>
        <v>0</v>
      </c>
      <c r="K203" s="225" t="s">
        <v>446</v>
      </c>
      <c r="L203" s="41"/>
      <c r="M203" s="230" t="s">
        <v>1</v>
      </c>
      <c r="N203" s="231" t="s">
        <v>38</v>
      </c>
      <c r="O203" s="88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4" t="s">
        <v>447</v>
      </c>
      <c r="AT203" s="234" t="s">
        <v>141</v>
      </c>
      <c r="AU203" s="234" t="s">
        <v>80</v>
      </c>
      <c r="AY203" s="14" t="s">
        <v>138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4" t="s">
        <v>80</v>
      </c>
      <c r="BK203" s="235">
        <f>ROUND(I203*H203,2)</f>
        <v>0</v>
      </c>
      <c r="BL203" s="14" t="s">
        <v>447</v>
      </c>
      <c r="BM203" s="234" t="s">
        <v>847</v>
      </c>
    </row>
    <row r="204" s="2" customFormat="1" ht="16.5" customHeight="1">
      <c r="A204" s="35"/>
      <c r="B204" s="36"/>
      <c r="C204" s="223" t="s">
        <v>531</v>
      </c>
      <c r="D204" s="223" t="s">
        <v>141</v>
      </c>
      <c r="E204" s="224" t="s">
        <v>669</v>
      </c>
      <c r="F204" s="225" t="s">
        <v>670</v>
      </c>
      <c r="G204" s="226" t="s">
        <v>334</v>
      </c>
      <c r="H204" s="227">
        <v>45</v>
      </c>
      <c r="I204" s="228"/>
      <c r="J204" s="229">
        <f>ROUND(I204*H204,2)</f>
        <v>0</v>
      </c>
      <c r="K204" s="225" t="s">
        <v>446</v>
      </c>
      <c r="L204" s="41"/>
      <c r="M204" s="230" t="s">
        <v>1</v>
      </c>
      <c r="N204" s="231" t="s">
        <v>38</v>
      </c>
      <c r="O204" s="88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4" t="s">
        <v>447</v>
      </c>
      <c r="AT204" s="234" t="s">
        <v>141</v>
      </c>
      <c r="AU204" s="234" t="s">
        <v>80</v>
      </c>
      <c r="AY204" s="14" t="s">
        <v>138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4" t="s">
        <v>80</v>
      </c>
      <c r="BK204" s="235">
        <f>ROUND(I204*H204,2)</f>
        <v>0</v>
      </c>
      <c r="BL204" s="14" t="s">
        <v>447</v>
      </c>
      <c r="BM204" s="234" t="s">
        <v>848</v>
      </c>
    </row>
    <row r="205" s="2" customFormat="1" ht="24.15" customHeight="1">
      <c r="A205" s="35"/>
      <c r="B205" s="36"/>
      <c r="C205" s="223" t="s">
        <v>204</v>
      </c>
      <c r="D205" s="223" t="s">
        <v>141</v>
      </c>
      <c r="E205" s="224" t="s">
        <v>672</v>
      </c>
      <c r="F205" s="225" t="s">
        <v>673</v>
      </c>
      <c r="G205" s="226" t="s">
        <v>334</v>
      </c>
      <c r="H205" s="227">
        <v>45</v>
      </c>
      <c r="I205" s="228"/>
      <c r="J205" s="229">
        <f>ROUND(I205*H205,2)</f>
        <v>0</v>
      </c>
      <c r="K205" s="225" t="s">
        <v>446</v>
      </c>
      <c r="L205" s="41"/>
      <c r="M205" s="230" t="s">
        <v>1</v>
      </c>
      <c r="N205" s="231" t="s">
        <v>38</v>
      </c>
      <c r="O205" s="88"/>
      <c r="P205" s="232">
        <f>O205*H205</f>
        <v>0</v>
      </c>
      <c r="Q205" s="232">
        <v>0</v>
      </c>
      <c r="R205" s="232">
        <f>Q205*H205</f>
        <v>0</v>
      </c>
      <c r="S205" s="232">
        <v>0</v>
      </c>
      <c r="T205" s="23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4" t="s">
        <v>447</v>
      </c>
      <c r="AT205" s="234" t="s">
        <v>141</v>
      </c>
      <c r="AU205" s="234" t="s">
        <v>80</v>
      </c>
      <c r="AY205" s="14" t="s">
        <v>138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4" t="s">
        <v>80</v>
      </c>
      <c r="BK205" s="235">
        <f>ROUND(I205*H205,2)</f>
        <v>0</v>
      </c>
      <c r="BL205" s="14" t="s">
        <v>447</v>
      </c>
      <c r="BM205" s="234" t="s">
        <v>849</v>
      </c>
    </row>
    <row r="206" s="2" customFormat="1" ht="16.5" customHeight="1">
      <c r="A206" s="35"/>
      <c r="B206" s="36"/>
      <c r="C206" s="223" t="s">
        <v>245</v>
      </c>
      <c r="D206" s="223" t="s">
        <v>141</v>
      </c>
      <c r="E206" s="224" t="s">
        <v>676</v>
      </c>
      <c r="F206" s="225" t="s">
        <v>677</v>
      </c>
      <c r="G206" s="226" t="s">
        <v>334</v>
      </c>
      <c r="H206" s="227">
        <v>24</v>
      </c>
      <c r="I206" s="228"/>
      <c r="J206" s="229">
        <f>ROUND(I206*H206,2)</f>
        <v>0</v>
      </c>
      <c r="K206" s="225" t="s">
        <v>446</v>
      </c>
      <c r="L206" s="41"/>
      <c r="M206" s="230" t="s">
        <v>1</v>
      </c>
      <c r="N206" s="231" t="s">
        <v>38</v>
      </c>
      <c r="O206" s="88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4" t="s">
        <v>447</v>
      </c>
      <c r="AT206" s="234" t="s">
        <v>141</v>
      </c>
      <c r="AU206" s="234" t="s">
        <v>80</v>
      </c>
      <c r="AY206" s="14" t="s">
        <v>138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4" t="s">
        <v>80</v>
      </c>
      <c r="BK206" s="235">
        <f>ROUND(I206*H206,2)</f>
        <v>0</v>
      </c>
      <c r="BL206" s="14" t="s">
        <v>447</v>
      </c>
      <c r="BM206" s="234" t="s">
        <v>850</v>
      </c>
    </row>
    <row r="207" s="2" customFormat="1" ht="16.5" customHeight="1">
      <c r="A207" s="35"/>
      <c r="B207" s="36"/>
      <c r="C207" s="223" t="s">
        <v>289</v>
      </c>
      <c r="D207" s="223" t="s">
        <v>141</v>
      </c>
      <c r="E207" s="224" t="s">
        <v>679</v>
      </c>
      <c r="F207" s="225" t="s">
        <v>680</v>
      </c>
      <c r="G207" s="226" t="s">
        <v>334</v>
      </c>
      <c r="H207" s="227">
        <v>12</v>
      </c>
      <c r="I207" s="228"/>
      <c r="J207" s="229">
        <f>ROUND(I207*H207,2)</f>
        <v>0</v>
      </c>
      <c r="K207" s="225" t="s">
        <v>446</v>
      </c>
      <c r="L207" s="41"/>
      <c r="M207" s="230" t="s">
        <v>1</v>
      </c>
      <c r="N207" s="231" t="s">
        <v>38</v>
      </c>
      <c r="O207" s="88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4" t="s">
        <v>447</v>
      </c>
      <c r="AT207" s="234" t="s">
        <v>141</v>
      </c>
      <c r="AU207" s="234" t="s">
        <v>80</v>
      </c>
      <c r="AY207" s="14" t="s">
        <v>138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4" t="s">
        <v>80</v>
      </c>
      <c r="BK207" s="235">
        <f>ROUND(I207*H207,2)</f>
        <v>0</v>
      </c>
      <c r="BL207" s="14" t="s">
        <v>447</v>
      </c>
      <c r="BM207" s="234" t="s">
        <v>851</v>
      </c>
    </row>
    <row r="208" s="2" customFormat="1" ht="24.15" customHeight="1">
      <c r="A208" s="35"/>
      <c r="B208" s="36"/>
      <c r="C208" s="223" t="s">
        <v>285</v>
      </c>
      <c r="D208" s="223" t="s">
        <v>141</v>
      </c>
      <c r="E208" s="224" t="s">
        <v>682</v>
      </c>
      <c r="F208" s="225" t="s">
        <v>683</v>
      </c>
      <c r="G208" s="226" t="s">
        <v>334</v>
      </c>
      <c r="H208" s="227">
        <v>12</v>
      </c>
      <c r="I208" s="228"/>
      <c r="J208" s="229">
        <f>ROUND(I208*H208,2)</f>
        <v>0</v>
      </c>
      <c r="K208" s="225" t="s">
        <v>446</v>
      </c>
      <c r="L208" s="41"/>
      <c r="M208" s="230" t="s">
        <v>1</v>
      </c>
      <c r="N208" s="231" t="s">
        <v>38</v>
      </c>
      <c r="O208" s="88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4" t="s">
        <v>447</v>
      </c>
      <c r="AT208" s="234" t="s">
        <v>141</v>
      </c>
      <c r="AU208" s="234" t="s">
        <v>80</v>
      </c>
      <c r="AY208" s="14" t="s">
        <v>138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4" t="s">
        <v>80</v>
      </c>
      <c r="BK208" s="235">
        <f>ROUND(I208*H208,2)</f>
        <v>0</v>
      </c>
      <c r="BL208" s="14" t="s">
        <v>447</v>
      </c>
      <c r="BM208" s="234" t="s">
        <v>852</v>
      </c>
    </row>
    <row r="209" s="2" customFormat="1" ht="21.75" customHeight="1">
      <c r="A209" s="35"/>
      <c r="B209" s="36"/>
      <c r="C209" s="223" t="s">
        <v>323</v>
      </c>
      <c r="D209" s="223" t="s">
        <v>141</v>
      </c>
      <c r="E209" s="224" t="s">
        <v>685</v>
      </c>
      <c r="F209" s="225" t="s">
        <v>686</v>
      </c>
      <c r="G209" s="226" t="s">
        <v>334</v>
      </c>
      <c r="H209" s="227">
        <v>55</v>
      </c>
      <c r="I209" s="228"/>
      <c r="J209" s="229">
        <f>ROUND(I209*H209,2)</f>
        <v>0</v>
      </c>
      <c r="K209" s="225" t="s">
        <v>357</v>
      </c>
      <c r="L209" s="41"/>
      <c r="M209" s="230" t="s">
        <v>1</v>
      </c>
      <c r="N209" s="231" t="s">
        <v>38</v>
      </c>
      <c r="O209" s="88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4" t="s">
        <v>447</v>
      </c>
      <c r="AT209" s="234" t="s">
        <v>141</v>
      </c>
      <c r="AU209" s="234" t="s">
        <v>80</v>
      </c>
      <c r="AY209" s="14" t="s">
        <v>138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4" t="s">
        <v>80</v>
      </c>
      <c r="BK209" s="235">
        <f>ROUND(I209*H209,2)</f>
        <v>0</v>
      </c>
      <c r="BL209" s="14" t="s">
        <v>447</v>
      </c>
      <c r="BM209" s="234" t="s">
        <v>853</v>
      </c>
    </row>
    <row r="210" s="2" customFormat="1" ht="44.25" customHeight="1">
      <c r="A210" s="35"/>
      <c r="B210" s="36"/>
      <c r="C210" s="223" t="s">
        <v>253</v>
      </c>
      <c r="D210" s="223" t="s">
        <v>141</v>
      </c>
      <c r="E210" s="224" t="s">
        <v>854</v>
      </c>
      <c r="F210" s="225" t="s">
        <v>855</v>
      </c>
      <c r="G210" s="226" t="s">
        <v>180</v>
      </c>
      <c r="H210" s="227">
        <v>10</v>
      </c>
      <c r="I210" s="228"/>
      <c r="J210" s="229">
        <f>ROUND(I210*H210,2)</f>
        <v>0</v>
      </c>
      <c r="K210" s="225" t="s">
        <v>446</v>
      </c>
      <c r="L210" s="41"/>
      <c r="M210" s="230" t="s">
        <v>1</v>
      </c>
      <c r="N210" s="231" t="s">
        <v>38</v>
      </c>
      <c r="O210" s="88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4" t="s">
        <v>447</v>
      </c>
      <c r="AT210" s="234" t="s">
        <v>141</v>
      </c>
      <c r="AU210" s="234" t="s">
        <v>80</v>
      </c>
      <c r="AY210" s="14" t="s">
        <v>138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4" t="s">
        <v>80</v>
      </c>
      <c r="BK210" s="235">
        <f>ROUND(I210*H210,2)</f>
        <v>0</v>
      </c>
      <c r="BL210" s="14" t="s">
        <v>447</v>
      </c>
      <c r="BM210" s="234" t="s">
        <v>856</v>
      </c>
    </row>
    <row r="211" s="2" customFormat="1">
      <c r="A211" s="35"/>
      <c r="B211" s="36"/>
      <c r="C211" s="37"/>
      <c r="D211" s="246" t="s">
        <v>226</v>
      </c>
      <c r="E211" s="37"/>
      <c r="F211" s="247" t="s">
        <v>694</v>
      </c>
      <c r="G211" s="37"/>
      <c r="H211" s="37"/>
      <c r="I211" s="248"/>
      <c r="J211" s="37"/>
      <c r="K211" s="37"/>
      <c r="L211" s="41"/>
      <c r="M211" s="249"/>
      <c r="N211" s="250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226</v>
      </c>
      <c r="AU211" s="14" t="s">
        <v>80</v>
      </c>
    </row>
    <row r="212" s="2" customFormat="1" ht="37.8" customHeight="1">
      <c r="A212" s="35"/>
      <c r="B212" s="36"/>
      <c r="C212" s="223" t="s">
        <v>436</v>
      </c>
      <c r="D212" s="223" t="s">
        <v>141</v>
      </c>
      <c r="E212" s="224" t="s">
        <v>695</v>
      </c>
      <c r="F212" s="225" t="s">
        <v>696</v>
      </c>
      <c r="G212" s="226" t="s">
        <v>243</v>
      </c>
      <c r="H212" s="227">
        <v>25.829999999999998</v>
      </c>
      <c r="I212" s="228"/>
      <c r="J212" s="229">
        <f>ROUND(I212*H212,2)</f>
        <v>0</v>
      </c>
      <c r="K212" s="225" t="s">
        <v>446</v>
      </c>
      <c r="L212" s="41"/>
      <c r="M212" s="230" t="s">
        <v>1</v>
      </c>
      <c r="N212" s="231" t="s">
        <v>38</v>
      </c>
      <c r="O212" s="88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4" t="s">
        <v>447</v>
      </c>
      <c r="AT212" s="234" t="s">
        <v>141</v>
      </c>
      <c r="AU212" s="234" t="s">
        <v>80</v>
      </c>
      <c r="AY212" s="14" t="s">
        <v>138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4" t="s">
        <v>80</v>
      </c>
      <c r="BK212" s="235">
        <f>ROUND(I212*H212,2)</f>
        <v>0</v>
      </c>
      <c r="BL212" s="14" t="s">
        <v>447</v>
      </c>
      <c r="BM212" s="234" t="s">
        <v>857</v>
      </c>
    </row>
    <row r="213" s="2" customFormat="1">
      <c r="A213" s="35"/>
      <c r="B213" s="36"/>
      <c r="C213" s="37"/>
      <c r="D213" s="246" t="s">
        <v>226</v>
      </c>
      <c r="E213" s="37"/>
      <c r="F213" s="247" t="s">
        <v>698</v>
      </c>
      <c r="G213" s="37"/>
      <c r="H213" s="37"/>
      <c r="I213" s="248"/>
      <c r="J213" s="37"/>
      <c r="K213" s="37"/>
      <c r="L213" s="41"/>
      <c r="M213" s="249"/>
      <c r="N213" s="250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226</v>
      </c>
      <c r="AU213" s="14" t="s">
        <v>80</v>
      </c>
    </row>
    <row r="214" s="2" customFormat="1" ht="49.05" customHeight="1">
      <c r="A214" s="35"/>
      <c r="B214" s="36"/>
      <c r="C214" s="223" t="s">
        <v>236</v>
      </c>
      <c r="D214" s="223" t="s">
        <v>141</v>
      </c>
      <c r="E214" s="224" t="s">
        <v>858</v>
      </c>
      <c r="F214" s="225" t="s">
        <v>859</v>
      </c>
      <c r="G214" s="226" t="s">
        <v>243</v>
      </c>
      <c r="H214" s="227">
        <v>10</v>
      </c>
      <c r="I214" s="228"/>
      <c r="J214" s="229">
        <f>ROUND(I214*H214,2)</f>
        <v>0</v>
      </c>
      <c r="K214" s="225" t="s">
        <v>446</v>
      </c>
      <c r="L214" s="41"/>
      <c r="M214" s="230" t="s">
        <v>1</v>
      </c>
      <c r="N214" s="231" t="s">
        <v>38</v>
      </c>
      <c r="O214" s="88"/>
      <c r="P214" s="232">
        <f>O214*H214</f>
        <v>0</v>
      </c>
      <c r="Q214" s="232">
        <v>0</v>
      </c>
      <c r="R214" s="232">
        <f>Q214*H214</f>
        <v>0</v>
      </c>
      <c r="S214" s="232">
        <v>0</v>
      </c>
      <c r="T214" s="23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4" t="s">
        <v>447</v>
      </c>
      <c r="AT214" s="234" t="s">
        <v>141</v>
      </c>
      <c r="AU214" s="234" t="s">
        <v>80</v>
      </c>
      <c r="AY214" s="14" t="s">
        <v>138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4" t="s">
        <v>80</v>
      </c>
      <c r="BK214" s="235">
        <f>ROUND(I214*H214,2)</f>
        <v>0</v>
      </c>
      <c r="BL214" s="14" t="s">
        <v>447</v>
      </c>
      <c r="BM214" s="234" t="s">
        <v>860</v>
      </c>
    </row>
    <row r="215" s="2" customFormat="1">
      <c r="A215" s="35"/>
      <c r="B215" s="36"/>
      <c r="C215" s="37"/>
      <c r="D215" s="246" t="s">
        <v>226</v>
      </c>
      <c r="E215" s="37"/>
      <c r="F215" s="247" t="s">
        <v>698</v>
      </c>
      <c r="G215" s="37"/>
      <c r="H215" s="37"/>
      <c r="I215" s="248"/>
      <c r="J215" s="37"/>
      <c r="K215" s="37"/>
      <c r="L215" s="41"/>
      <c r="M215" s="249"/>
      <c r="N215" s="250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226</v>
      </c>
      <c r="AU215" s="14" t="s">
        <v>80</v>
      </c>
    </row>
    <row r="216" s="2" customFormat="1" ht="21.75" customHeight="1">
      <c r="A216" s="35"/>
      <c r="B216" s="36"/>
      <c r="C216" s="223" t="s">
        <v>188</v>
      </c>
      <c r="D216" s="223" t="s">
        <v>141</v>
      </c>
      <c r="E216" s="224" t="s">
        <v>702</v>
      </c>
      <c r="F216" s="225" t="s">
        <v>703</v>
      </c>
      <c r="G216" s="226" t="s">
        <v>243</v>
      </c>
      <c r="H216" s="227">
        <v>25.829999999999998</v>
      </c>
      <c r="I216" s="228"/>
      <c r="J216" s="229">
        <f>ROUND(I216*H216,2)</f>
        <v>0</v>
      </c>
      <c r="K216" s="225" t="s">
        <v>446</v>
      </c>
      <c r="L216" s="41"/>
      <c r="M216" s="230" t="s">
        <v>1</v>
      </c>
      <c r="N216" s="231" t="s">
        <v>38</v>
      </c>
      <c r="O216" s="88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4" t="s">
        <v>447</v>
      </c>
      <c r="AT216" s="234" t="s">
        <v>141</v>
      </c>
      <c r="AU216" s="234" t="s">
        <v>80</v>
      </c>
      <c r="AY216" s="14" t="s">
        <v>138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4" t="s">
        <v>80</v>
      </c>
      <c r="BK216" s="235">
        <f>ROUND(I216*H216,2)</f>
        <v>0</v>
      </c>
      <c r="BL216" s="14" t="s">
        <v>447</v>
      </c>
      <c r="BM216" s="234" t="s">
        <v>861</v>
      </c>
    </row>
    <row r="217" s="2" customFormat="1" ht="24.15" customHeight="1">
      <c r="A217" s="35"/>
      <c r="B217" s="36"/>
      <c r="C217" s="223" t="s">
        <v>240</v>
      </c>
      <c r="D217" s="223" t="s">
        <v>141</v>
      </c>
      <c r="E217" s="224" t="s">
        <v>705</v>
      </c>
      <c r="F217" s="225" t="s">
        <v>706</v>
      </c>
      <c r="G217" s="226" t="s">
        <v>243</v>
      </c>
      <c r="H217" s="227">
        <v>10</v>
      </c>
      <c r="I217" s="228"/>
      <c r="J217" s="229">
        <f>ROUND(I217*H217,2)</f>
        <v>0</v>
      </c>
      <c r="K217" s="225" t="s">
        <v>446</v>
      </c>
      <c r="L217" s="41"/>
      <c r="M217" s="230" t="s">
        <v>1</v>
      </c>
      <c r="N217" s="231" t="s">
        <v>38</v>
      </c>
      <c r="O217" s="88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4" t="s">
        <v>447</v>
      </c>
      <c r="AT217" s="234" t="s">
        <v>141</v>
      </c>
      <c r="AU217" s="234" t="s">
        <v>80</v>
      </c>
      <c r="AY217" s="14" t="s">
        <v>138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4" t="s">
        <v>80</v>
      </c>
      <c r="BK217" s="235">
        <f>ROUND(I217*H217,2)</f>
        <v>0</v>
      </c>
      <c r="BL217" s="14" t="s">
        <v>447</v>
      </c>
      <c r="BM217" s="234" t="s">
        <v>862</v>
      </c>
    </row>
    <row r="218" s="2" customFormat="1" ht="21.75" customHeight="1">
      <c r="A218" s="35"/>
      <c r="B218" s="36"/>
      <c r="C218" s="223" t="s">
        <v>432</v>
      </c>
      <c r="D218" s="223" t="s">
        <v>141</v>
      </c>
      <c r="E218" s="224" t="s">
        <v>708</v>
      </c>
      <c r="F218" s="225" t="s">
        <v>709</v>
      </c>
      <c r="G218" s="226" t="s">
        <v>243</v>
      </c>
      <c r="H218" s="227">
        <v>25.829999999999998</v>
      </c>
      <c r="I218" s="228"/>
      <c r="J218" s="229">
        <f>ROUND(I218*H218,2)</f>
        <v>0</v>
      </c>
      <c r="K218" s="225" t="s">
        <v>446</v>
      </c>
      <c r="L218" s="41"/>
      <c r="M218" s="230" t="s">
        <v>1</v>
      </c>
      <c r="N218" s="231" t="s">
        <v>38</v>
      </c>
      <c r="O218" s="88"/>
      <c r="P218" s="232">
        <f>O218*H218</f>
        <v>0</v>
      </c>
      <c r="Q218" s="232">
        <v>0</v>
      </c>
      <c r="R218" s="232">
        <f>Q218*H218</f>
        <v>0</v>
      </c>
      <c r="S218" s="232">
        <v>0</v>
      </c>
      <c r="T218" s="23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4" t="s">
        <v>447</v>
      </c>
      <c r="AT218" s="234" t="s">
        <v>141</v>
      </c>
      <c r="AU218" s="234" t="s">
        <v>80</v>
      </c>
      <c r="AY218" s="14" t="s">
        <v>138</v>
      </c>
      <c r="BE218" s="235">
        <f>IF(N218="základní",J218,0)</f>
        <v>0</v>
      </c>
      <c r="BF218" s="235">
        <f>IF(N218="snížená",J218,0)</f>
        <v>0</v>
      </c>
      <c r="BG218" s="235">
        <f>IF(N218="zákl. přenesená",J218,0)</f>
        <v>0</v>
      </c>
      <c r="BH218" s="235">
        <f>IF(N218="sníž. přenesená",J218,0)</f>
        <v>0</v>
      </c>
      <c r="BI218" s="235">
        <f>IF(N218="nulová",J218,0)</f>
        <v>0</v>
      </c>
      <c r="BJ218" s="14" t="s">
        <v>80</v>
      </c>
      <c r="BK218" s="235">
        <f>ROUND(I218*H218,2)</f>
        <v>0</v>
      </c>
      <c r="BL218" s="14" t="s">
        <v>447</v>
      </c>
      <c r="BM218" s="234" t="s">
        <v>863</v>
      </c>
    </row>
    <row r="219" s="2" customFormat="1" ht="24.15" customHeight="1">
      <c r="A219" s="35"/>
      <c r="B219" s="36"/>
      <c r="C219" s="223" t="s">
        <v>232</v>
      </c>
      <c r="D219" s="223" t="s">
        <v>141</v>
      </c>
      <c r="E219" s="224" t="s">
        <v>711</v>
      </c>
      <c r="F219" s="225" t="s">
        <v>712</v>
      </c>
      <c r="G219" s="226" t="s">
        <v>243</v>
      </c>
      <c r="H219" s="227">
        <v>10</v>
      </c>
      <c r="I219" s="228"/>
      <c r="J219" s="229">
        <f>ROUND(I219*H219,2)</f>
        <v>0</v>
      </c>
      <c r="K219" s="225" t="s">
        <v>446</v>
      </c>
      <c r="L219" s="41"/>
      <c r="M219" s="230" t="s">
        <v>1</v>
      </c>
      <c r="N219" s="231" t="s">
        <v>38</v>
      </c>
      <c r="O219" s="88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4" t="s">
        <v>447</v>
      </c>
      <c r="AT219" s="234" t="s">
        <v>141</v>
      </c>
      <c r="AU219" s="234" t="s">
        <v>80</v>
      </c>
      <c r="AY219" s="14" t="s">
        <v>138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4" t="s">
        <v>80</v>
      </c>
      <c r="BK219" s="235">
        <f>ROUND(I219*H219,2)</f>
        <v>0</v>
      </c>
      <c r="BL219" s="14" t="s">
        <v>447</v>
      </c>
      <c r="BM219" s="234" t="s">
        <v>864</v>
      </c>
    </row>
    <row r="220" s="2" customFormat="1" ht="24.15" customHeight="1">
      <c r="A220" s="35"/>
      <c r="B220" s="36"/>
      <c r="C220" s="223" t="s">
        <v>140</v>
      </c>
      <c r="D220" s="223" t="s">
        <v>141</v>
      </c>
      <c r="E220" s="224" t="s">
        <v>714</v>
      </c>
      <c r="F220" s="225" t="s">
        <v>715</v>
      </c>
      <c r="G220" s="226" t="s">
        <v>180</v>
      </c>
      <c r="H220" s="227">
        <v>2</v>
      </c>
      <c r="I220" s="228"/>
      <c r="J220" s="229">
        <f>ROUND(I220*H220,2)</f>
        <v>0</v>
      </c>
      <c r="K220" s="225" t="s">
        <v>446</v>
      </c>
      <c r="L220" s="41"/>
      <c r="M220" s="251" t="s">
        <v>1</v>
      </c>
      <c r="N220" s="252" t="s">
        <v>38</v>
      </c>
      <c r="O220" s="253"/>
      <c r="P220" s="254">
        <f>O220*H220</f>
        <v>0</v>
      </c>
      <c r="Q220" s="254">
        <v>0</v>
      </c>
      <c r="R220" s="254">
        <f>Q220*H220</f>
        <v>0</v>
      </c>
      <c r="S220" s="254">
        <v>0</v>
      </c>
      <c r="T220" s="25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4" t="s">
        <v>447</v>
      </c>
      <c r="AT220" s="234" t="s">
        <v>141</v>
      </c>
      <c r="AU220" s="234" t="s">
        <v>80</v>
      </c>
      <c r="AY220" s="14" t="s">
        <v>138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4" t="s">
        <v>80</v>
      </c>
      <c r="BK220" s="235">
        <f>ROUND(I220*H220,2)</f>
        <v>0</v>
      </c>
      <c r="BL220" s="14" t="s">
        <v>447</v>
      </c>
      <c r="BM220" s="234" t="s">
        <v>865</v>
      </c>
    </row>
    <row r="221" s="2" customFormat="1" ht="6.96" customHeight="1">
      <c r="A221" s="35"/>
      <c r="B221" s="63"/>
      <c r="C221" s="64"/>
      <c r="D221" s="64"/>
      <c r="E221" s="64"/>
      <c r="F221" s="64"/>
      <c r="G221" s="64"/>
      <c r="H221" s="64"/>
      <c r="I221" s="64"/>
      <c r="J221" s="64"/>
      <c r="K221" s="64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QLCdDZ7EYp2iEqoq7MHIAT/PAjT0mttKlO7e1rXVHiW5m22DgtdMSz58/n+9Y9lUg1vQ9Rxc4Ts/e1juPs1L1w==" hashValue="4DX/2e8wpqlUVMpOsbWNbgmH49kzVLEQoqmuodkxHbukEyxVt7QCImC6qJbGQngohvmCbBhHRyTQqTfnQgb3sg==" algorithmName="SHA-512" password="CC35"/>
  <autoFilter ref="C120:K2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osvětlení žst. na trati Mikuloviec - Jeseník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717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866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719</v>
      </c>
      <c r="G14" s="35"/>
      <c r="H14" s="35"/>
      <c r="I14" s="147" t="s">
        <v>22</v>
      </c>
      <c r="J14" s="150" t="str">
        <f>'Rekapitulace stavby'!AN8</f>
        <v>3. 7. 2023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105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ROUND(J128,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ROUND((SUM(BE128:BE187)),  2)</f>
        <v>0</v>
      </c>
      <c r="G35" s="35"/>
      <c r="H35" s="35"/>
      <c r="I35" s="161">
        <v>0.20999999999999999</v>
      </c>
      <c r="J35" s="160">
        <f>ROUND(((SUM(BE128:BE187))*I35),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ROUND((SUM(BF128:BF187)),  2)</f>
        <v>0</v>
      </c>
      <c r="G36" s="35"/>
      <c r="H36" s="35"/>
      <c r="I36" s="161">
        <v>0.14999999999999999</v>
      </c>
      <c r="J36" s="160">
        <f>ROUND(((SUM(BF128:BF187))*I36),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ROUND((SUM(BG128:BG187)),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ROUND((SUM(BH128:BH187)),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ROUND((SUM(BI128:BI187)),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osvětlení žst. na trati Mikuloviec -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717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01-SO32 - URS - Oprava silnoproudých zařízení žst. Mikulovice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Mikulovice</v>
      </c>
      <c r="G91" s="37"/>
      <c r="H91" s="37"/>
      <c r="I91" s="29" t="s">
        <v>22</v>
      </c>
      <c r="J91" s="76" t="str">
        <f>IF(J14="","",J14)</f>
        <v>3. 7. 2023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železniční dopravní cesty, státní organizac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109</v>
      </c>
      <c r="D96" s="182"/>
      <c r="E96" s="182"/>
      <c r="F96" s="182"/>
      <c r="G96" s="182"/>
      <c r="H96" s="182"/>
      <c r="I96" s="182"/>
      <c r="J96" s="183" t="s">
        <v>110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111</v>
      </c>
      <c r="D98" s="37"/>
      <c r="E98" s="37"/>
      <c r="F98" s="37"/>
      <c r="G98" s="37"/>
      <c r="H98" s="37"/>
      <c r="I98" s="37"/>
      <c r="J98" s="107">
        <f>J128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112</v>
      </c>
    </row>
    <row r="99" hidden="1" s="9" customFormat="1" ht="24.96" customHeight="1">
      <c r="A99" s="9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J130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1"/>
      <c r="C101" s="130"/>
      <c r="D101" s="192" t="s">
        <v>116</v>
      </c>
      <c r="E101" s="193"/>
      <c r="F101" s="193"/>
      <c r="G101" s="193"/>
      <c r="H101" s="193"/>
      <c r="I101" s="193"/>
      <c r="J101" s="194">
        <f>J136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1"/>
      <c r="C102" s="130"/>
      <c r="D102" s="192" t="s">
        <v>117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5"/>
      <c r="C103" s="186"/>
      <c r="D103" s="187" t="s">
        <v>118</v>
      </c>
      <c r="E103" s="188"/>
      <c r="F103" s="188"/>
      <c r="G103" s="188"/>
      <c r="H103" s="188"/>
      <c r="I103" s="188"/>
      <c r="J103" s="189">
        <f>J142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1"/>
      <c r="C104" s="130"/>
      <c r="D104" s="192" t="s">
        <v>119</v>
      </c>
      <c r="E104" s="193"/>
      <c r="F104" s="193"/>
      <c r="G104" s="193"/>
      <c r="H104" s="193"/>
      <c r="I104" s="193"/>
      <c r="J104" s="194">
        <f>J143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1"/>
      <c r="C105" s="130"/>
      <c r="D105" s="192" t="s">
        <v>120</v>
      </c>
      <c r="E105" s="193"/>
      <c r="F105" s="193"/>
      <c r="G105" s="193"/>
      <c r="H105" s="193"/>
      <c r="I105" s="193"/>
      <c r="J105" s="194">
        <f>J145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5"/>
      <c r="C106" s="186"/>
      <c r="D106" s="187" t="s">
        <v>122</v>
      </c>
      <c r="E106" s="188"/>
      <c r="F106" s="188"/>
      <c r="G106" s="188"/>
      <c r="H106" s="188"/>
      <c r="I106" s="188"/>
      <c r="J106" s="189">
        <f>J180</f>
        <v>0</v>
      </c>
      <c r="K106" s="186"/>
      <c r="L106" s="19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/>
    <row r="110" hidden="1"/>
    <row r="111" hidden="1"/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0" t="str">
        <f>E7</f>
        <v>Oprava osvětlení žst. na trati Mikuloviec - Jeseník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" customFormat="1" ht="12" customHeight="1">
      <c r="B117" s="18"/>
      <c r="C117" s="29" t="s">
        <v>100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80" t="s">
        <v>717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102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30" customHeight="1">
      <c r="A120" s="35"/>
      <c r="B120" s="36"/>
      <c r="C120" s="37"/>
      <c r="D120" s="37"/>
      <c r="E120" s="73" t="str">
        <f>E11</f>
        <v>01-SO32 - URS - Oprava silnoproudých zařízení žst. Mikulovice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F14</f>
        <v>Mikulovice</v>
      </c>
      <c r="G122" s="37"/>
      <c r="H122" s="37"/>
      <c r="I122" s="29" t="s">
        <v>22</v>
      </c>
      <c r="J122" s="76" t="str">
        <f>IF(J14="","",J14)</f>
        <v>3. 7. 2023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E17</f>
        <v>Správa železniční dopravní cesty, státní organizac</v>
      </c>
      <c r="G124" s="37"/>
      <c r="H124" s="37"/>
      <c r="I124" s="29" t="s">
        <v>29</v>
      </c>
      <c r="J124" s="33" t="str">
        <f>E23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IF(E20="","",E20)</f>
        <v>Vyplň údaj</v>
      </c>
      <c r="G125" s="37"/>
      <c r="H125" s="37"/>
      <c r="I125" s="29" t="s">
        <v>31</v>
      </c>
      <c r="J125" s="33" t="str">
        <f>E26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96"/>
      <c r="B127" s="197"/>
      <c r="C127" s="198" t="s">
        <v>124</v>
      </c>
      <c r="D127" s="199" t="s">
        <v>58</v>
      </c>
      <c r="E127" s="199" t="s">
        <v>54</v>
      </c>
      <c r="F127" s="199" t="s">
        <v>55</v>
      </c>
      <c r="G127" s="199" t="s">
        <v>125</v>
      </c>
      <c r="H127" s="199" t="s">
        <v>126</v>
      </c>
      <c r="I127" s="199" t="s">
        <v>127</v>
      </c>
      <c r="J127" s="199" t="s">
        <v>110</v>
      </c>
      <c r="K127" s="200" t="s">
        <v>128</v>
      </c>
      <c r="L127" s="201"/>
      <c r="M127" s="97" t="s">
        <v>1</v>
      </c>
      <c r="N127" s="98" t="s">
        <v>37</v>
      </c>
      <c r="O127" s="98" t="s">
        <v>129</v>
      </c>
      <c r="P127" s="98" t="s">
        <v>130</v>
      </c>
      <c r="Q127" s="98" t="s">
        <v>131</v>
      </c>
      <c r="R127" s="98" t="s">
        <v>132</v>
      </c>
      <c r="S127" s="98" t="s">
        <v>133</v>
      </c>
      <c r="T127" s="99" t="s">
        <v>134</v>
      </c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</row>
    <row r="128" s="2" customFormat="1" ht="22.8" customHeight="1">
      <c r="A128" s="35"/>
      <c r="B128" s="36"/>
      <c r="C128" s="104" t="s">
        <v>135</v>
      </c>
      <c r="D128" s="37"/>
      <c r="E128" s="37"/>
      <c r="F128" s="37"/>
      <c r="G128" s="37"/>
      <c r="H128" s="37"/>
      <c r="I128" s="37"/>
      <c r="J128" s="202">
        <f>BK128</f>
        <v>0</v>
      </c>
      <c r="K128" s="37"/>
      <c r="L128" s="41"/>
      <c r="M128" s="100"/>
      <c r="N128" s="203"/>
      <c r="O128" s="101"/>
      <c r="P128" s="204">
        <f>P129+P142+P180</f>
        <v>0</v>
      </c>
      <c r="Q128" s="101"/>
      <c r="R128" s="204">
        <f>R129+R142+R180</f>
        <v>218.10033576999996</v>
      </c>
      <c r="S128" s="101"/>
      <c r="T128" s="205">
        <f>T129+T142+T180</f>
        <v>15.8985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112</v>
      </c>
      <c r="BK128" s="206">
        <f>BK129+BK142+BK180</f>
        <v>0</v>
      </c>
    </row>
    <row r="129" s="12" customFormat="1" ht="25.92" customHeight="1">
      <c r="A129" s="12"/>
      <c r="B129" s="207"/>
      <c r="C129" s="208"/>
      <c r="D129" s="209" t="s">
        <v>72</v>
      </c>
      <c r="E129" s="210" t="s">
        <v>136</v>
      </c>
      <c r="F129" s="210" t="s">
        <v>137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P130+P136+P138</f>
        <v>0</v>
      </c>
      <c r="Q129" s="215"/>
      <c r="R129" s="216">
        <f>R130+R136+R138</f>
        <v>156.56192076999997</v>
      </c>
      <c r="S129" s="215"/>
      <c r="T129" s="217">
        <f>T130+T136+T138</f>
        <v>0.78600000000000003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8" t="s">
        <v>80</v>
      </c>
      <c r="AT129" s="219" t="s">
        <v>72</v>
      </c>
      <c r="AU129" s="219" t="s">
        <v>73</v>
      </c>
      <c r="AY129" s="218" t="s">
        <v>138</v>
      </c>
      <c r="BK129" s="220">
        <f>BK130+BK136+BK138</f>
        <v>0</v>
      </c>
    </row>
    <row r="130" s="12" customFormat="1" ht="22.8" customHeight="1">
      <c r="A130" s="12"/>
      <c r="B130" s="207"/>
      <c r="C130" s="208"/>
      <c r="D130" s="209" t="s">
        <v>72</v>
      </c>
      <c r="E130" s="221" t="s">
        <v>82</v>
      </c>
      <c r="F130" s="221" t="s">
        <v>148</v>
      </c>
      <c r="G130" s="208"/>
      <c r="H130" s="208"/>
      <c r="I130" s="211"/>
      <c r="J130" s="222">
        <f>BK130</f>
        <v>0</v>
      </c>
      <c r="K130" s="208"/>
      <c r="L130" s="213"/>
      <c r="M130" s="214"/>
      <c r="N130" s="215"/>
      <c r="O130" s="215"/>
      <c r="P130" s="216">
        <f>SUM(P131:P135)</f>
        <v>0</v>
      </c>
      <c r="Q130" s="215"/>
      <c r="R130" s="216">
        <f>SUM(R131:R135)</f>
        <v>155.57224076999998</v>
      </c>
      <c r="S130" s="215"/>
      <c r="T130" s="217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8" t="s">
        <v>80</v>
      </c>
      <c r="AT130" s="219" t="s">
        <v>72</v>
      </c>
      <c r="AU130" s="219" t="s">
        <v>80</v>
      </c>
      <c r="AY130" s="218" t="s">
        <v>138</v>
      </c>
      <c r="BK130" s="220">
        <f>SUM(BK131:BK135)</f>
        <v>0</v>
      </c>
    </row>
    <row r="131" s="2" customFormat="1" ht="24.15" customHeight="1">
      <c r="A131" s="35"/>
      <c r="B131" s="36"/>
      <c r="C131" s="223" t="s">
        <v>146</v>
      </c>
      <c r="D131" s="223" t="s">
        <v>141</v>
      </c>
      <c r="E131" s="224" t="s">
        <v>150</v>
      </c>
      <c r="F131" s="225" t="s">
        <v>151</v>
      </c>
      <c r="G131" s="226" t="s">
        <v>152</v>
      </c>
      <c r="H131" s="227">
        <v>0.67500000000000004</v>
      </c>
      <c r="I131" s="228"/>
      <c r="J131" s="229">
        <f>ROUND(I131*H131,2)</f>
        <v>0</v>
      </c>
      <c r="K131" s="225" t="s">
        <v>145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2.1600000000000001</v>
      </c>
      <c r="R131" s="232">
        <f>Q131*H131</f>
        <v>1.4580000000000002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146</v>
      </c>
      <c r="AT131" s="234" t="s">
        <v>141</v>
      </c>
      <c r="AU131" s="234" t="s">
        <v>82</v>
      </c>
      <c r="AY131" s="14" t="s">
        <v>138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80</v>
      </c>
      <c r="BK131" s="235">
        <f>ROUND(I131*H131,2)</f>
        <v>0</v>
      </c>
      <c r="BL131" s="14" t="s">
        <v>146</v>
      </c>
      <c r="BM131" s="234" t="s">
        <v>867</v>
      </c>
    </row>
    <row r="132" s="2" customFormat="1" ht="24.15" customHeight="1">
      <c r="A132" s="35"/>
      <c r="B132" s="36"/>
      <c r="C132" s="223" t="s">
        <v>157</v>
      </c>
      <c r="D132" s="223" t="s">
        <v>141</v>
      </c>
      <c r="E132" s="224" t="s">
        <v>154</v>
      </c>
      <c r="F132" s="225" t="s">
        <v>155</v>
      </c>
      <c r="G132" s="226" t="s">
        <v>152</v>
      </c>
      <c r="H132" s="227">
        <v>0.67500000000000004</v>
      </c>
      <c r="I132" s="228"/>
      <c r="J132" s="229">
        <f>ROUND(I132*H132,2)</f>
        <v>0</v>
      </c>
      <c r="K132" s="225" t="s">
        <v>145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1.98</v>
      </c>
      <c r="R132" s="232">
        <f>Q132*H132</f>
        <v>1.3365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146</v>
      </c>
      <c r="AT132" s="234" t="s">
        <v>141</v>
      </c>
      <c r="AU132" s="234" t="s">
        <v>82</v>
      </c>
      <c r="AY132" s="14" t="s">
        <v>138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80</v>
      </c>
      <c r="BK132" s="235">
        <f>ROUND(I132*H132,2)</f>
        <v>0</v>
      </c>
      <c r="BL132" s="14" t="s">
        <v>146</v>
      </c>
      <c r="BM132" s="234" t="s">
        <v>868</v>
      </c>
    </row>
    <row r="133" s="2" customFormat="1" ht="24.15" customHeight="1">
      <c r="A133" s="35"/>
      <c r="B133" s="36"/>
      <c r="C133" s="223" t="s">
        <v>161</v>
      </c>
      <c r="D133" s="223" t="s">
        <v>141</v>
      </c>
      <c r="E133" s="224" t="s">
        <v>158</v>
      </c>
      <c r="F133" s="225" t="s">
        <v>159</v>
      </c>
      <c r="G133" s="226" t="s">
        <v>152</v>
      </c>
      <c r="H133" s="227">
        <v>67.5</v>
      </c>
      <c r="I133" s="228"/>
      <c r="J133" s="229">
        <f>ROUND(I133*H133,2)</f>
        <v>0</v>
      </c>
      <c r="K133" s="225" t="s">
        <v>145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2.2563422040000001</v>
      </c>
      <c r="R133" s="232">
        <f>Q133*H133</f>
        <v>152.30309876999999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146</v>
      </c>
      <c r="AT133" s="234" t="s">
        <v>141</v>
      </c>
      <c r="AU133" s="234" t="s">
        <v>82</v>
      </c>
      <c r="AY133" s="14" t="s">
        <v>138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80</v>
      </c>
      <c r="BK133" s="235">
        <f>ROUND(I133*H133,2)</f>
        <v>0</v>
      </c>
      <c r="BL133" s="14" t="s">
        <v>146</v>
      </c>
      <c r="BM133" s="234" t="s">
        <v>869</v>
      </c>
    </row>
    <row r="134" s="2" customFormat="1" ht="16.5" customHeight="1">
      <c r="A134" s="35"/>
      <c r="B134" s="36"/>
      <c r="C134" s="223" t="s">
        <v>166</v>
      </c>
      <c r="D134" s="223" t="s">
        <v>141</v>
      </c>
      <c r="E134" s="224" t="s">
        <v>162</v>
      </c>
      <c r="F134" s="225" t="s">
        <v>163</v>
      </c>
      <c r="G134" s="226" t="s">
        <v>164</v>
      </c>
      <c r="H134" s="227">
        <v>180</v>
      </c>
      <c r="I134" s="228"/>
      <c r="J134" s="229">
        <f>ROUND(I134*H134,2)</f>
        <v>0</v>
      </c>
      <c r="K134" s="225" t="s">
        <v>145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0.0026369000000000002</v>
      </c>
      <c r="R134" s="232">
        <f>Q134*H134</f>
        <v>0.47464200000000001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146</v>
      </c>
      <c r="AT134" s="234" t="s">
        <v>141</v>
      </c>
      <c r="AU134" s="234" t="s">
        <v>82</v>
      </c>
      <c r="AY134" s="14" t="s">
        <v>138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80</v>
      </c>
      <c r="BK134" s="235">
        <f>ROUND(I134*H134,2)</f>
        <v>0</v>
      </c>
      <c r="BL134" s="14" t="s">
        <v>146</v>
      </c>
      <c r="BM134" s="234" t="s">
        <v>870</v>
      </c>
    </row>
    <row r="135" s="2" customFormat="1" ht="16.5" customHeight="1">
      <c r="A135" s="35"/>
      <c r="B135" s="36"/>
      <c r="C135" s="223" t="s">
        <v>186</v>
      </c>
      <c r="D135" s="223" t="s">
        <v>141</v>
      </c>
      <c r="E135" s="224" t="s">
        <v>167</v>
      </c>
      <c r="F135" s="225" t="s">
        <v>168</v>
      </c>
      <c r="G135" s="226" t="s">
        <v>164</v>
      </c>
      <c r="H135" s="227">
        <v>180</v>
      </c>
      <c r="I135" s="228"/>
      <c r="J135" s="229">
        <f>ROUND(I135*H135,2)</f>
        <v>0</v>
      </c>
      <c r="K135" s="225" t="s">
        <v>145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146</v>
      </c>
      <c r="AT135" s="234" t="s">
        <v>141</v>
      </c>
      <c r="AU135" s="234" t="s">
        <v>82</v>
      </c>
      <c r="AY135" s="14" t="s">
        <v>138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80</v>
      </c>
      <c r="BK135" s="235">
        <f>ROUND(I135*H135,2)</f>
        <v>0</v>
      </c>
      <c r="BL135" s="14" t="s">
        <v>146</v>
      </c>
      <c r="BM135" s="234" t="s">
        <v>871</v>
      </c>
    </row>
    <row r="136" s="12" customFormat="1" ht="22.8" customHeight="1">
      <c r="A136" s="12"/>
      <c r="B136" s="207"/>
      <c r="C136" s="208"/>
      <c r="D136" s="209" t="s">
        <v>72</v>
      </c>
      <c r="E136" s="221" t="s">
        <v>157</v>
      </c>
      <c r="F136" s="221" t="s">
        <v>170</v>
      </c>
      <c r="G136" s="208"/>
      <c r="H136" s="208"/>
      <c r="I136" s="211"/>
      <c r="J136" s="222">
        <f>BK136</f>
        <v>0</v>
      </c>
      <c r="K136" s="208"/>
      <c r="L136" s="213"/>
      <c r="M136" s="214"/>
      <c r="N136" s="215"/>
      <c r="O136" s="215"/>
      <c r="P136" s="216">
        <f>P137</f>
        <v>0</v>
      </c>
      <c r="Q136" s="215"/>
      <c r="R136" s="216">
        <f>R137</f>
        <v>0</v>
      </c>
      <c r="S136" s="215"/>
      <c r="T136" s="21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8" t="s">
        <v>80</v>
      </c>
      <c r="AT136" s="219" t="s">
        <v>72</v>
      </c>
      <c r="AU136" s="219" t="s">
        <v>80</v>
      </c>
      <c r="AY136" s="218" t="s">
        <v>138</v>
      </c>
      <c r="BK136" s="220">
        <f>BK137</f>
        <v>0</v>
      </c>
    </row>
    <row r="137" s="2" customFormat="1" ht="33" customHeight="1">
      <c r="A137" s="35"/>
      <c r="B137" s="36"/>
      <c r="C137" s="223" t="s">
        <v>378</v>
      </c>
      <c r="D137" s="223" t="s">
        <v>141</v>
      </c>
      <c r="E137" s="224" t="s">
        <v>172</v>
      </c>
      <c r="F137" s="225" t="s">
        <v>173</v>
      </c>
      <c r="G137" s="226" t="s">
        <v>164</v>
      </c>
      <c r="H137" s="227">
        <v>81</v>
      </c>
      <c r="I137" s="228"/>
      <c r="J137" s="229">
        <f>ROUND(I137*H137,2)</f>
        <v>0</v>
      </c>
      <c r="K137" s="225" t="s">
        <v>145</v>
      </c>
      <c r="L137" s="41"/>
      <c r="M137" s="230" t="s">
        <v>1</v>
      </c>
      <c r="N137" s="231" t="s">
        <v>38</v>
      </c>
      <c r="O137" s="88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146</v>
      </c>
      <c r="AT137" s="234" t="s">
        <v>141</v>
      </c>
      <c r="AU137" s="234" t="s">
        <v>82</v>
      </c>
      <c r="AY137" s="14" t="s">
        <v>138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4" t="s">
        <v>80</v>
      </c>
      <c r="BK137" s="235">
        <f>ROUND(I137*H137,2)</f>
        <v>0</v>
      </c>
      <c r="BL137" s="14" t="s">
        <v>146</v>
      </c>
      <c r="BM137" s="234" t="s">
        <v>872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175</v>
      </c>
      <c r="F138" s="221" t="s">
        <v>176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SUM(P139:P141)</f>
        <v>0</v>
      </c>
      <c r="Q138" s="215"/>
      <c r="R138" s="216">
        <f>SUM(R139:R141)</f>
        <v>0.98968</v>
      </c>
      <c r="S138" s="215"/>
      <c r="T138" s="217">
        <f>SUM(T139:T141)</f>
        <v>0.78600000000000003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80</v>
      </c>
      <c r="AT138" s="219" t="s">
        <v>72</v>
      </c>
      <c r="AU138" s="219" t="s">
        <v>80</v>
      </c>
      <c r="AY138" s="218" t="s">
        <v>138</v>
      </c>
      <c r="BK138" s="220">
        <f>SUM(BK139:BK141)</f>
        <v>0</v>
      </c>
    </row>
    <row r="139" s="2" customFormat="1" ht="24.15" customHeight="1">
      <c r="A139" s="35"/>
      <c r="B139" s="36"/>
      <c r="C139" s="223" t="s">
        <v>675</v>
      </c>
      <c r="D139" s="223" t="s">
        <v>141</v>
      </c>
      <c r="E139" s="224" t="s">
        <v>178</v>
      </c>
      <c r="F139" s="225" t="s">
        <v>179</v>
      </c>
      <c r="G139" s="226" t="s">
        <v>180</v>
      </c>
      <c r="H139" s="227">
        <v>8</v>
      </c>
      <c r="I139" s="228"/>
      <c r="J139" s="229">
        <f>ROUND(I139*H139,2)</f>
        <v>0</v>
      </c>
      <c r="K139" s="225" t="s">
        <v>145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0.11171</v>
      </c>
      <c r="R139" s="232">
        <f>Q139*H139</f>
        <v>0.89368000000000003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146</v>
      </c>
      <c r="AT139" s="234" t="s">
        <v>141</v>
      </c>
      <c r="AU139" s="234" t="s">
        <v>82</v>
      </c>
      <c r="AY139" s="14" t="s">
        <v>138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80</v>
      </c>
      <c r="BK139" s="235">
        <f>ROUND(I139*H139,2)</f>
        <v>0</v>
      </c>
      <c r="BL139" s="14" t="s">
        <v>146</v>
      </c>
      <c r="BM139" s="234" t="s">
        <v>873</v>
      </c>
    </row>
    <row r="140" s="2" customFormat="1" ht="24.15" customHeight="1">
      <c r="A140" s="35"/>
      <c r="B140" s="36"/>
      <c r="C140" s="236" t="s">
        <v>208</v>
      </c>
      <c r="D140" s="236" t="s">
        <v>183</v>
      </c>
      <c r="E140" s="237" t="s">
        <v>184</v>
      </c>
      <c r="F140" s="238" t="s">
        <v>185</v>
      </c>
      <c r="G140" s="239" t="s">
        <v>180</v>
      </c>
      <c r="H140" s="240">
        <v>16</v>
      </c>
      <c r="I140" s="241"/>
      <c r="J140" s="242">
        <f>ROUND(I140*H140,2)</f>
        <v>0</v>
      </c>
      <c r="K140" s="238" t="s">
        <v>145</v>
      </c>
      <c r="L140" s="243"/>
      <c r="M140" s="244" t="s">
        <v>1</v>
      </c>
      <c r="N140" s="245" t="s">
        <v>38</v>
      </c>
      <c r="O140" s="88"/>
      <c r="P140" s="232">
        <f>O140*H140</f>
        <v>0</v>
      </c>
      <c r="Q140" s="232">
        <v>0.0060000000000000001</v>
      </c>
      <c r="R140" s="232">
        <f>Q140*H140</f>
        <v>0.096000000000000002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186</v>
      </c>
      <c r="AT140" s="234" t="s">
        <v>183</v>
      </c>
      <c r="AU140" s="234" t="s">
        <v>82</v>
      </c>
      <c r="AY140" s="14" t="s">
        <v>138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80</v>
      </c>
      <c r="BK140" s="235">
        <f>ROUND(I140*H140,2)</f>
        <v>0</v>
      </c>
      <c r="BL140" s="14" t="s">
        <v>146</v>
      </c>
      <c r="BM140" s="234" t="s">
        <v>874</v>
      </c>
    </row>
    <row r="141" s="2" customFormat="1" ht="24.15" customHeight="1">
      <c r="A141" s="35"/>
      <c r="B141" s="36"/>
      <c r="C141" s="223" t="s">
        <v>175</v>
      </c>
      <c r="D141" s="223" t="s">
        <v>141</v>
      </c>
      <c r="E141" s="224" t="s">
        <v>192</v>
      </c>
      <c r="F141" s="225" t="s">
        <v>193</v>
      </c>
      <c r="G141" s="226" t="s">
        <v>180</v>
      </c>
      <c r="H141" s="227">
        <v>3</v>
      </c>
      <c r="I141" s="228"/>
      <c r="J141" s="229">
        <f>ROUND(I141*H141,2)</f>
        <v>0</v>
      </c>
      <c r="K141" s="225" t="s">
        <v>145</v>
      </c>
      <c r="L141" s="41"/>
      <c r="M141" s="230" t="s">
        <v>1</v>
      </c>
      <c r="N141" s="231" t="s">
        <v>38</v>
      </c>
      <c r="O141" s="88"/>
      <c r="P141" s="232">
        <f>O141*H141</f>
        <v>0</v>
      </c>
      <c r="Q141" s="232">
        <v>0</v>
      </c>
      <c r="R141" s="232">
        <f>Q141*H141</f>
        <v>0</v>
      </c>
      <c r="S141" s="232">
        <v>0.26200000000000001</v>
      </c>
      <c r="T141" s="233">
        <f>S141*H141</f>
        <v>0.78600000000000003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4" t="s">
        <v>146</v>
      </c>
      <c r="AT141" s="234" t="s">
        <v>141</v>
      </c>
      <c r="AU141" s="234" t="s">
        <v>82</v>
      </c>
      <c r="AY141" s="14" t="s">
        <v>138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4" t="s">
        <v>80</v>
      </c>
      <c r="BK141" s="235">
        <f>ROUND(I141*H141,2)</f>
        <v>0</v>
      </c>
      <c r="BL141" s="14" t="s">
        <v>146</v>
      </c>
      <c r="BM141" s="234" t="s">
        <v>875</v>
      </c>
    </row>
    <row r="142" s="12" customFormat="1" ht="25.92" customHeight="1">
      <c r="A142" s="12"/>
      <c r="B142" s="207"/>
      <c r="C142" s="208"/>
      <c r="D142" s="209" t="s">
        <v>72</v>
      </c>
      <c r="E142" s="210" t="s">
        <v>183</v>
      </c>
      <c r="F142" s="210" t="s">
        <v>195</v>
      </c>
      <c r="G142" s="208"/>
      <c r="H142" s="208"/>
      <c r="I142" s="211"/>
      <c r="J142" s="212">
        <f>BK142</f>
        <v>0</v>
      </c>
      <c r="K142" s="208"/>
      <c r="L142" s="213"/>
      <c r="M142" s="214"/>
      <c r="N142" s="215"/>
      <c r="O142" s="215"/>
      <c r="P142" s="216">
        <f>P143+P145</f>
        <v>0</v>
      </c>
      <c r="Q142" s="215"/>
      <c r="R142" s="216">
        <f>R143+R145</f>
        <v>61.538415000000001</v>
      </c>
      <c r="S142" s="215"/>
      <c r="T142" s="217">
        <f>T143+T145</f>
        <v>15.112500000000001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8" t="s">
        <v>149</v>
      </c>
      <c r="AT142" s="219" t="s">
        <v>72</v>
      </c>
      <c r="AU142" s="219" t="s">
        <v>73</v>
      </c>
      <c r="AY142" s="218" t="s">
        <v>138</v>
      </c>
      <c r="BK142" s="220">
        <f>BK143+BK145</f>
        <v>0</v>
      </c>
    </row>
    <row r="143" s="12" customFormat="1" ht="22.8" customHeight="1">
      <c r="A143" s="12"/>
      <c r="B143" s="207"/>
      <c r="C143" s="208"/>
      <c r="D143" s="209" t="s">
        <v>72</v>
      </c>
      <c r="E143" s="221" t="s">
        <v>196</v>
      </c>
      <c r="F143" s="221" t="s">
        <v>197</v>
      </c>
      <c r="G143" s="208"/>
      <c r="H143" s="208"/>
      <c r="I143" s="211"/>
      <c r="J143" s="222">
        <f>BK143</f>
        <v>0</v>
      </c>
      <c r="K143" s="208"/>
      <c r="L143" s="213"/>
      <c r="M143" s="214"/>
      <c r="N143" s="215"/>
      <c r="O143" s="215"/>
      <c r="P143" s="216">
        <f>P144</f>
        <v>0</v>
      </c>
      <c r="Q143" s="215"/>
      <c r="R143" s="216">
        <f>R144</f>
        <v>0</v>
      </c>
      <c r="S143" s="215"/>
      <c r="T143" s="217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8" t="s">
        <v>149</v>
      </c>
      <c r="AT143" s="219" t="s">
        <v>72</v>
      </c>
      <c r="AU143" s="219" t="s">
        <v>80</v>
      </c>
      <c r="AY143" s="218" t="s">
        <v>138</v>
      </c>
      <c r="BK143" s="220">
        <f>BK144</f>
        <v>0</v>
      </c>
    </row>
    <row r="144" s="2" customFormat="1" ht="16.5" customHeight="1">
      <c r="A144" s="35"/>
      <c r="B144" s="36"/>
      <c r="C144" s="223" t="s">
        <v>212</v>
      </c>
      <c r="D144" s="223" t="s">
        <v>141</v>
      </c>
      <c r="E144" s="224" t="s">
        <v>198</v>
      </c>
      <c r="F144" s="225" t="s">
        <v>199</v>
      </c>
      <c r="G144" s="226" t="s">
        <v>180</v>
      </c>
      <c r="H144" s="227">
        <v>56</v>
      </c>
      <c r="I144" s="228"/>
      <c r="J144" s="229">
        <f>ROUND(I144*H144,2)</f>
        <v>0</v>
      </c>
      <c r="K144" s="225" t="s">
        <v>145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200</v>
      </c>
      <c r="AT144" s="234" t="s">
        <v>141</v>
      </c>
      <c r="AU144" s="234" t="s">
        <v>82</v>
      </c>
      <c r="AY144" s="14" t="s">
        <v>138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80</v>
      </c>
      <c r="BK144" s="235">
        <f>ROUND(I144*H144,2)</f>
        <v>0</v>
      </c>
      <c r="BL144" s="14" t="s">
        <v>200</v>
      </c>
      <c r="BM144" s="234" t="s">
        <v>876</v>
      </c>
    </row>
    <row r="145" s="12" customFormat="1" ht="22.8" customHeight="1">
      <c r="A145" s="12"/>
      <c r="B145" s="207"/>
      <c r="C145" s="208"/>
      <c r="D145" s="209" t="s">
        <v>72</v>
      </c>
      <c r="E145" s="221" t="s">
        <v>202</v>
      </c>
      <c r="F145" s="221" t="s">
        <v>203</v>
      </c>
      <c r="G145" s="208"/>
      <c r="H145" s="208"/>
      <c r="I145" s="211"/>
      <c r="J145" s="222">
        <f>BK145</f>
        <v>0</v>
      </c>
      <c r="K145" s="208"/>
      <c r="L145" s="213"/>
      <c r="M145" s="214"/>
      <c r="N145" s="215"/>
      <c r="O145" s="215"/>
      <c r="P145" s="216">
        <f>SUM(P146:P179)</f>
        <v>0</v>
      </c>
      <c r="Q145" s="215"/>
      <c r="R145" s="216">
        <f>SUM(R146:R179)</f>
        <v>61.538415000000001</v>
      </c>
      <c r="S145" s="215"/>
      <c r="T145" s="217">
        <f>SUM(T146:T179)</f>
        <v>15.112500000000001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8" t="s">
        <v>149</v>
      </c>
      <c r="AT145" s="219" t="s">
        <v>72</v>
      </c>
      <c r="AU145" s="219" t="s">
        <v>80</v>
      </c>
      <c r="AY145" s="218" t="s">
        <v>138</v>
      </c>
      <c r="BK145" s="220">
        <f>SUM(BK146:BK179)</f>
        <v>0</v>
      </c>
    </row>
    <row r="146" s="2" customFormat="1" ht="44.25" customHeight="1">
      <c r="A146" s="35"/>
      <c r="B146" s="36"/>
      <c r="C146" s="223" t="s">
        <v>485</v>
      </c>
      <c r="D146" s="223" t="s">
        <v>141</v>
      </c>
      <c r="E146" s="224" t="s">
        <v>213</v>
      </c>
      <c r="F146" s="225" t="s">
        <v>214</v>
      </c>
      <c r="G146" s="226" t="s">
        <v>144</v>
      </c>
      <c r="H146" s="227">
        <v>150.30000000000001</v>
      </c>
      <c r="I146" s="228"/>
      <c r="J146" s="229">
        <f>ROUND(I146*H146,2)</f>
        <v>0</v>
      </c>
      <c r="K146" s="225" t="s">
        <v>145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0.0035999999999999999</v>
      </c>
      <c r="R146" s="232">
        <f>Q146*H146</f>
        <v>0.54108000000000001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200</v>
      </c>
      <c r="AT146" s="234" t="s">
        <v>141</v>
      </c>
      <c r="AU146" s="234" t="s">
        <v>82</v>
      </c>
      <c r="AY146" s="14" t="s">
        <v>138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80</v>
      </c>
      <c r="BK146" s="235">
        <f>ROUND(I146*H146,2)</f>
        <v>0</v>
      </c>
      <c r="BL146" s="14" t="s">
        <v>200</v>
      </c>
      <c r="BM146" s="234" t="s">
        <v>877</v>
      </c>
    </row>
    <row r="147" s="2" customFormat="1" ht="33" customHeight="1">
      <c r="A147" s="35"/>
      <c r="B147" s="36"/>
      <c r="C147" s="223" t="s">
        <v>489</v>
      </c>
      <c r="D147" s="223" t="s">
        <v>141</v>
      </c>
      <c r="E147" s="224" t="s">
        <v>878</v>
      </c>
      <c r="F147" s="225" t="s">
        <v>879</v>
      </c>
      <c r="G147" s="226" t="s">
        <v>144</v>
      </c>
      <c r="H147" s="227">
        <v>15.199999999999999</v>
      </c>
      <c r="I147" s="228"/>
      <c r="J147" s="229">
        <f>ROUND(I147*H147,2)</f>
        <v>0</v>
      </c>
      <c r="K147" s="225" t="s">
        <v>145</v>
      </c>
      <c r="L147" s="41"/>
      <c r="M147" s="230" t="s">
        <v>1</v>
      </c>
      <c r="N147" s="231" t="s">
        <v>38</v>
      </c>
      <c r="O147" s="88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4" t="s">
        <v>200</v>
      </c>
      <c r="AT147" s="234" t="s">
        <v>141</v>
      </c>
      <c r="AU147" s="234" t="s">
        <v>82</v>
      </c>
      <c r="AY147" s="14" t="s">
        <v>138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4" t="s">
        <v>80</v>
      </c>
      <c r="BK147" s="235">
        <f>ROUND(I147*H147,2)</f>
        <v>0</v>
      </c>
      <c r="BL147" s="14" t="s">
        <v>200</v>
      </c>
      <c r="BM147" s="234" t="s">
        <v>880</v>
      </c>
    </row>
    <row r="148" s="2" customFormat="1" ht="24.15" customHeight="1">
      <c r="A148" s="35"/>
      <c r="B148" s="36"/>
      <c r="C148" s="223" t="s">
        <v>394</v>
      </c>
      <c r="D148" s="223" t="s">
        <v>141</v>
      </c>
      <c r="E148" s="224" t="s">
        <v>222</v>
      </c>
      <c r="F148" s="225" t="s">
        <v>223</v>
      </c>
      <c r="G148" s="226" t="s">
        <v>224</v>
      </c>
      <c r="H148" s="227">
        <v>3</v>
      </c>
      <c r="I148" s="228"/>
      <c r="J148" s="229">
        <f>ROUND(I148*H148,2)</f>
        <v>0</v>
      </c>
      <c r="K148" s="225" t="s">
        <v>145</v>
      </c>
      <c r="L148" s="41"/>
      <c r="M148" s="230" t="s">
        <v>1</v>
      </c>
      <c r="N148" s="231" t="s">
        <v>38</v>
      </c>
      <c r="O148" s="88"/>
      <c r="P148" s="232">
        <f>O148*H148</f>
        <v>0</v>
      </c>
      <c r="Q148" s="232">
        <v>0.0088000000000000005</v>
      </c>
      <c r="R148" s="232">
        <f>Q148*H148</f>
        <v>0.0264</v>
      </c>
      <c r="S148" s="232">
        <v>0</v>
      </c>
      <c r="T148" s="23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4" t="s">
        <v>200</v>
      </c>
      <c r="AT148" s="234" t="s">
        <v>141</v>
      </c>
      <c r="AU148" s="234" t="s">
        <v>82</v>
      </c>
      <c r="AY148" s="14" t="s">
        <v>138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4" t="s">
        <v>80</v>
      </c>
      <c r="BK148" s="235">
        <f>ROUND(I148*H148,2)</f>
        <v>0</v>
      </c>
      <c r="BL148" s="14" t="s">
        <v>200</v>
      </c>
      <c r="BM148" s="234" t="s">
        <v>881</v>
      </c>
    </row>
    <row r="149" s="2" customFormat="1">
      <c r="A149" s="35"/>
      <c r="B149" s="36"/>
      <c r="C149" s="37"/>
      <c r="D149" s="246" t="s">
        <v>226</v>
      </c>
      <c r="E149" s="37"/>
      <c r="F149" s="247" t="s">
        <v>227</v>
      </c>
      <c r="G149" s="37"/>
      <c r="H149" s="37"/>
      <c r="I149" s="248"/>
      <c r="J149" s="37"/>
      <c r="K149" s="37"/>
      <c r="L149" s="41"/>
      <c r="M149" s="249"/>
      <c r="N149" s="250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226</v>
      </c>
      <c r="AU149" s="14" t="s">
        <v>82</v>
      </c>
    </row>
    <row r="150" s="2" customFormat="1" ht="24.15" customHeight="1">
      <c r="A150" s="35"/>
      <c r="B150" s="36"/>
      <c r="C150" s="223" t="s">
        <v>382</v>
      </c>
      <c r="D150" s="223" t="s">
        <v>141</v>
      </c>
      <c r="E150" s="224" t="s">
        <v>205</v>
      </c>
      <c r="F150" s="225" t="s">
        <v>206</v>
      </c>
      <c r="G150" s="226" t="s">
        <v>152</v>
      </c>
      <c r="H150" s="227">
        <v>150</v>
      </c>
      <c r="I150" s="228"/>
      <c r="J150" s="229">
        <f>ROUND(I150*H150,2)</f>
        <v>0</v>
      </c>
      <c r="K150" s="225" t="s">
        <v>145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200</v>
      </c>
      <c r="AT150" s="234" t="s">
        <v>141</v>
      </c>
      <c r="AU150" s="234" t="s">
        <v>82</v>
      </c>
      <c r="AY150" s="14" t="s">
        <v>138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80</v>
      </c>
      <c r="BK150" s="235">
        <f>ROUND(I150*H150,2)</f>
        <v>0</v>
      </c>
      <c r="BL150" s="14" t="s">
        <v>200</v>
      </c>
      <c r="BM150" s="234" t="s">
        <v>882</v>
      </c>
    </row>
    <row r="151" s="2" customFormat="1" ht="24.15" customHeight="1">
      <c r="A151" s="35"/>
      <c r="B151" s="36"/>
      <c r="C151" s="223" t="s">
        <v>386</v>
      </c>
      <c r="D151" s="223" t="s">
        <v>141</v>
      </c>
      <c r="E151" s="224" t="s">
        <v>209</v>
      </c>
      <c r="F151" s="225" t="s">
        <v>210</v>
      </c>
      <c r="G151" s="226" t="s">
        <v>144</v>
      </c>
      <c r="H151" s="227">
        <v>788</v>
      </c>
      <c r="I151" s="228"/>
      <c r="J151" s="229">
        <f>ROUND(I151*H151,2)</f>
        <v>0</v>
      </c>
      <c r="K151" s="225" t="s">
        <v>145</v>
      </c>
      <c r="L151" s="41"/>
      <c r="M151" s="230" t="s">
        <v>1</v>
      </c>
      <c r="N151" s="231" t="s">
        <v>38</v>
      </c>
      <c r="O151" s="88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4" t="s">
        <v>200</v>
      </c>
      <c r="AT151" s="234" t="s">
        <v>141</v>
      </c>
      <c r="AU151" s="234" t="s">
        <v>82</v>
      </c>
      <c r="AY151" s="14" t="s">
        <v>138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4" t="s">
        <v>80</v>
      </c>
      <c r="BK151" s="235">
        <f>ROUND(I151*H151,2)</f>
        <v>0</v>
      </c>
      <c r="BL151" s="14" t="s">
        <v>200</v>
      </c>
      <c r="BM151" s="234" t="s">
        <v>883</v>
      </c>
    </row>
    <row r="152" s="2" customFormat="1" ht="16.5" customHeight="1">
      <c r="A152" s="35"/>
      <c r="B152" s="36"/>
      <c r="C152" s="236" t="s">
        <v>390</v>
      </c>
      <c r="D152" s="236" t="s">
        <v>183</v>
      </c>
      <c r="E152" s="237" t="s">
        <v>217</v>
      </c>
      <c r="F152" s="238" t="s">
        <v>218</v>
      </c>
      <c r="G152" s="239" t="s">
        <v>144</v>
      </c>
      <c r="H152" s="240">
        <v>165.5</v>
      </c>
      <c r="I152" s="241"/>
      <c r="J152" s="242">
        <f>ROUND(I152*H152,2)</f>
        <v>0</v>
      </c>
      <c r="K152" s="238" t="s">
        <v>145</v>
      </c>
      <c r="L152" s="243"/>
      <c r="M152" s="244" t="s">
        <v>1</v>
      </c>
      <c r="N152" s="245" t="s">
        <v>38</v>
      </c>
      <c r="O152" s="88"/>
      <c r="P152" s="232">
        <f>O152*H152</f>
        <v>0</v>
      </c>
      <c r="Q152" s="232">
        <v>0.0028500000000000001</v>
      </c>
      <c r="R152" s="232">
        <f>Q152*H152</f>
        <v>0.47167500000000001</v>
      </c>
      <c r="S152" s="232">
        <v>0</v>
      </c>
      <c r="T152" s="23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4" t="s">
        <v>219</v>
      </c>
      <c r="AT152" s="234" t="s">
        <v>183</v>
      </c>
      <c r="AU152" s="234" t="s">
        <v>82</v>
      </c>
      <c r="AY152" s="14" t="s">
        <v>138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4" t="s">
        <v>80</v>
      </c>
      <c r="BK152" s="235">
        <f>ROUND(I152*H152,2)</f>
        <v>0</v>
      </c>
      <c r="BL152" s="14" t="s">
        <v>200</v>
      </c>
      <c r="BM152" s="234" t="s">
        <v>884</v>
      </c>
    </row>
    <row r="153" s="2" customFormat="1" ht="24.15" customHeight="1">
      <c r="A153" s="35"/>
      <c r="B153" s="36"/>
      <c r="C153" s="223" t="s">
        <v>398</v>
      </c>
      <c r="D153" s="223" t="s">
        <v>141</v>
      </c>
      <c r="E153" s="224" t="s">
        <v>229</v>
      </c>
      <c r="F153" s="225" t="s">
        <v>230</v>
      </c>
      <c r="G153" s="226" t="s">
        <v>144</v>
      </c>
      <c r="H153" s="227">
        <v>96</v>
      </c>
      <c r="I153" s="228"/>
      <c r="J153" s="229">
        <f>ROUND(I153*H153,2)</f>
        <v>0</v>
      </c>
      <c r="K153" s="225" t="s">
        <v>145</v>
      </c>
      <c r="L153" s="41"/>
      <c r="M153" s="230" t="s">
        <v>1</v>
      </c>
      <c r="N153" s="231" t="s">
        <v>38</v>
      </c>
      <c r="O153" s="88"/>
      <c r="P153" s="232">
        <f>O153*H153</f>
        <v>0</v>
      </c>
      <c r="Q153" s="232">
        <v>0.0019</v>
      </c>
      <c r="R153" s="232">
        <f>Q153*H153</f>
        <v>0.18240000000000001</v>
      </c>
      <c r="S153" s="232">
        <v>0</v>
      </c>
      <c r="T153" s="23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4" t="s">
        <v>200</v>
      </c>
      <c r="AT153" s="234" t="s">
        <v>141</v>
      </c>
      <c r="AU153" s="234" t="s">
        <v>82</v>
      </c>
      <c r="AY153" s="14" t="s">
        <v>138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4" t="s">
        <v>80</v>
      </c>
      <c r="BK153" s="235">
        <f>ROUND(I153*H153,2)</f>
        <v>0</v>
      </c>
      <c r="BL153" s="14" t="s">
        <v>200</v>
      </c>
      <c r="BM153" s="234" t="s">
        <v>885</v>
      </c>
    </row>
    <row r="154" s="2" customFormat="1" ht="33" customHeight="1">
      <c r="A154" s="35"/>
      <c r="B154" s="36"/>
      <c r="C154" s="223" t="s">
        <v>402</v>
      </c>
      <c r="D154" s="223" t="s">
        <v>141</v>
      </c>
      <c r="E154" s="224" t="s">
        <v>233</v>
      </c>
      <c r="F154" s="225" t="s">
        <v>234</v>
      </c>
      <c r="G154" s="226" t="s">
        <v>152</v>
      </c>
      <c r="H154" s="227">
        <v>32.5</v>
      </c>
      <c r="I154" s="228"/>
      <c r="J154" s="229">
        <f>ROUND(I154*H154,2)</f>
        <v>0</v>
      </c>
      <c r="K154" s="225" t="s">
        <v>145</v>
      </c>
      <c r="L154" s="41"/>
      <c r="M154" s="230" t="s">
        <v>1</v>
      </c>
      <c r="N154" s="231" t="s">
        <v>38</v>
      </c>
      <c r="O154" s="88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4" t="s">
        <v>200</v>
      </c>
      <c r="AT154" s="234" t="s">
        <v>141</v>
      </c>
      <c r="AU154" s="234" t="s">
        <v>82</v>
      </c>
      <c r="AY154" s="14" t="s">
        <v>138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4" t="s">
        <v>80</v>
      </c>
      <c r="BK154" s="235">
        <f>ROUND(I154*H154,2)</f>
        <v>0</v>
      </c>
      <c r="BL154" s="14" t="s">
        <v>200</v>
      </c>
      <c r="BM154" s="234" t="s">
        <v>886</v>
      </c>
    </row>
    <row r="155" s="2" customFormat="1" ht="37.8" customHeight="1">
      <c r="A155" s="35"/>
      <c r="B155" s="36"/>
      <c r="C155" s="223" t="s">
        <v>406</v>
      </c>
      <c r="D155" s="223" t="s">
        <v>141</v>
      </c>
      <c r="E155" s="224" t="s">
        <v>237</v>
      </c>
      <c r="F155" s="225" t="s">
        <v>238</v>
      </c>
      <c r="G155" s="226" t="s">
        <v>152</v>
      </c>
      <c r="H155" s="227">
        <v>32.5</v>
      </c>
      <c r="I155" s="228"/>
      <c r="J155" s="229">
        <f>ROUND(I155*H155,2)</f>
        <v>0</v>
      </c>
      <c r="K155" s="225" t="s">
        <v>145</v>
      </c>
      <c r="L155" s="41"/>
      <c r="M155" s="230" t="s">
        <v>1</v>
      </c>
      <c r="N155" s="231" t="s">
        <v>38</v>
      </c>
      <c r="O155" s="88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4" t="s">
        <v>200</v>
      </c>
      <c r="AT155" s="234" t="s">
        <v>141</v>
      </c>
      <c r="AU155" s="234" t="s">
        <v>82</v>
      </c>
      <c r="AY155" s="14" t="s">
        <v>138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4" t="s">
        <v>80</v>
      </c>
      <c r="BK155" s="235">
        <f>ROUND(I155*H155,2)</f>
        <v>0</v>
      </c>
      <c r="BL155" s="14" t="s">
        <v>200</v>
      </c>
      <c r="BM155" s="234" t="s">
        <v>887</v>
      </c>
    </row>
    <row r="156" s="2" customFormat="1" ht="24.15" customHeight="1">
      <c r="A156" s="35"/>
      <c r="B156" s="36"/>
      <c r="C156" s="223" t="s">
        <v>410</v>
      </c>
      <c r="D156" s="223" t="s">
        <v>141</v>
      </c>
      <c r="E156" s="224" t="s">
        <v>241</v>
      </c>
      <c r="F156" s="225" t="s">
        <v>242</v>
      </c>
      <c r="G156" s="226" t="s">
        <v>243</v>
      </c>
      <c r="H156" s="227">
        <v>75</v>
      </c>
      <c r="I156" s="228"/>
      <c r="J156" s="229">
        <f>ROUND(I156*H156,2)</f>
        <v>0</v>
      </c>
      <c r="K156" s="225" t="s">
        <v>145</v>
      </c>
      <c r="L156" s="41"/>
      <c r="M156" s="230" t="s">
        <v>1</v>
      </c>
      <c r="N156" s="231" t="s">
        <v>38</v>
      </c>
      <c r="O156" s="88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4" t="s">
        <v>200</v>
      </c>
      <c r="AT156" s="234" t="s">
        <v>141</v>
      </c>
      <c r="AU156" s="234" t="s">
        <v>82</v>
      </c>
      <c r="AY156" s="14" t="s">
        <v>138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4" t="s">
        <v>80</v>
      </c>
      <c r="BK156" s="235">
        <f>ROUND(I156*H156,2)</f>
        <v>0</v>
      </c>
      <c r="BL156" s="14" t="s">
        <v>200</v>
      </c>
      <c r="BM156" s="234" t="s">
        <v>888</v>
      </c>
    </row>
    <row r="157" s="2" customFormat="1" ht="24.15" customHeight="1">
      <c r="A157" s="35"/>
      <c r="B157" s="36"/>
      <c r="C157" s="223" t="s">
        <v>414</v>
      </c>
      <c r="D157" s="223" t="s">
        <v>141</v>
      </c>
      <c r="E157" s="224" t="s">
        <v>246</v>
      </c>
      <c r="F157" s="225" t="s">
        <v>247</v>
      </c>
      <c r="G157" s="226" t="s">
        <v>152</v>
      </c>
      <c r="H157" s="227">
        <v>150</v>
      </c>
      <c r="I157" s="228"/>
      <c r="J157" s="229">
        <f>ROUND(I157*H157,2)</f>
        <v>0</v>
      </c>
      <c r="K157" s="225" t="s">
        <v>145</v>
      </c>
      <c r="L157" s="41"/>
      <c r="M157" s="230" t="s">
        <v>1</v>
      </c>
      <c r="N157" s="231" t="s">
        <v>38</v>
      </c>
      <c r="O157" s="88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4" t="s">
        <v>200</v>
      </c>
      <c r="AT157" s="234" t="s">
        <v>141</v>
      </c>
      <c r="AU157" s="234" t="s">
        <v>82</v>
      </c>
      <c r="AY157" s="14" t="s">
        <v>138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4" t="s">
        <v>80</v>
      </c>
      <c r="BK157" s="235">
        <f>ROUND(I157*H157,2)</f>
        <v>0</v>
      </c>
      <c r="BL157" s="14" t="s">
        <v>200</v>
      </c>
      <c r="BM157" s="234" t="s">
        <v>889</v>
      </c>
    </row>
    <row r="158" s="2" customFormat="1" ht="24.15" customHeight="1">
      <c r="A158" s="35"/>
      <c r="B158" s="36"/>
      <c r="C158" s="223" t="s">
        <v>420</v>
      </c>
      <c r="D158" s="223" t="s">
        <v>141</v>
      </c>
      <c r="E158" s="224" t="s">
        <v>250</v>
      </c>
      <c r="F158" s="225" t="s">
        <v>251</v>
      </c>
      <c r="G158" s="226" t="s">
        <v>144</v>
      </c>
      <c r="H158" s="227">
        <v>788</v>
      </c>
      <c r="I158" s="228"/>
      <c r="J158" s="229">
        <f>ROUND(I158*H158,2)</f>
        <v>0</v>
      </c>
      <c r="K158" s="225" t="s">
        <v>145</v>
      </c>
      <c r="L158" s="41"/>
      <c r="M158" s="230" t="s">
        <v>1</v>
      </c>
      <c r="N158" s="231" t="s">
        <v>38</v>
      </c>
      <c r="O158" s="88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4" t="s">
        <v>200</v>
      </c>
      <c r="AT158" s="234" t="s">
        <v>141</v>
      </c>
      <c r="AU158" s="234" t="s">
        <v>82</v>
      </c>
      <c r="AY158" s="14" t="s">
        <v>138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4" t="s">
        <v>80</v>
      </c>
      <c r="BK158" s="235">
        <f>ROUND(I158*H158,2)</f>
        <v>0</v>
      </c>
      <c r="BL158" s="14" t="s">
        <v>200</v>
      </c>
      <c r="BM158" s="234" t="s">
        <v>890</v>
      </c>
    </row>
    <row r="159" s="2" customFormat="1" ht="24.15" customHeight="1">
      <c r="A159" s="35"/>
      <c r="B159" s="36"/>
      <c r="C159" s="223" t="s">
        <v>424</v>
      </c>
      <c r="D159" s="223" t="s">
        <v>141</v>
      </c>
      <c r="E159" s="224" t="s">
        <v>254</v>
      </c>
      <c r="F159" s="225" t="s">
        <v>255</v>
      </c>
      <c r="G159" s="226" t="s">
        <v>144</v>
      </c>
      <c r="H159" s="227">
        <v>1643</v>
      </c>
      <c r="I159" s="228"/>
      <c r="J159" s="229">
        <f>ROUND(I159*H159,2)</f>
        <v>0</v>
      </c>
      <c r="K159" s="225" t="s">
        <v>145</v>
      </c>
      <c r="L159" s="41"/>
      <c r="M159" s="230" t="s">
        <v>1</v>
      </c>
      <c r="N159" s="231" t="s">
        <v>38</v>
      </c>
      <c r="O159" s="88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4" t="s">
        <v>200</v>
      </c>
      <c r="AT159" s="234" t="s">
        <v>141</v>
      </c>
      <c r="AU159" s="234" t="s">
        <v>82</v>
      </c>
      <c r="AY159" s="14" t="s">
        <v>138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4" t="s">
        <v>80</v>
      </c>
      <c r="BK159" s="235">
        <f>ROUND(I159*H159,2)</f>
        <v>0</v>
      </c>
      <c r="BL159" s="14" t="s">
        <v>200</v>
      </c>
      <c r="BM159" s="234" t="s">
        <v>891</v>
      </c>
    </row>
    <row r="160" s="2" customFormat="1" ht="33" customHeight="1">
      <c r="A160" s="35"/>
      <c r="B160" s="36"/>
      <c r="C160" s="223" t="s">
        <v>428</v>
      </c>
      <c r="D160" s="223" t="s">
        <v>141</v>
      </c>
      <c r="E160" s="224" t="s">
        <v>258</v>
      </c>
      <c r="F160" s="225" t="s">
        <v>259</v>
      </c>
      <c r="G160" s="226" t="s">
        <v>164</v>
      </c>
      <c r="H160" s="227">
        <v>67.5</v>
      </c>
      <c r="I160" s="228"/>
      <c r="J160" s="229">
        <f>ROUND(I160*H160,2)</f>
        <v>0</v>
      </c>
      <c r="K160" s="225" t="s">
        <v>145</v>
      </c>
      <c r="L160" s="41"/>
      <c r="M160" s="230" t="s">
        <v>1</v>
      </c>
      <c r="N160" s="231" t="s">
        <v>38</v>
      </c>
      <c r="O160" s="88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4" t="s">
        <v>200</v>
      </c>
      <c r="AT160" s="234" t="s">
        <v>141</v>
      </c>
      <c r="AU160" s="234" t="s">
        <v>82</v>
      </c>
      <c r="AY160" s="14" t="s">
        <v>138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4" t="s">
        <v>80</v>
      </c>
      <c r="BK160" s="235">
        <f>ROUND(I160*H160,2)</f>
        <v>0</v>
      </c>
      <c r="BL160" s="14" t="s">
        <v>200</v>
      </c>
      <c r="BM160" s="234" t="s">
        <v>892</v>
      </c>
    </row>
    <row r="161" s="2" customFormat="1" ht="24.15" customHeight="1">
      <c r="A161" s="35"/>
      <c r="B161" s="36"/>
      <c r="C161" s="223" t="s">
        <v>647</v>
      </c>
      <c r="D161" s="223" t="s">
        <v>141</v>
      </c>
      <c r="E161" s="224" t="s">
        <v>286</v>
      </c>
      <c r="F161" s="225" t="s">
        <v>287</v>
      </c>
      <c r="G161" s="226" t="s">
        <v>144</v>
      </c>
      <c r="H161" s="227">
        <v>12</v>
      </c>
      <c r="I161" s="228"/>
      <c r="J161" s="229">
        <f>ROUND(I161*H161,2)</f>
        <v>0</v>
      </c>
      <c r="K161" s="225" t="s">
        <v>145</v>
      </c>
      <c r="L161" s="41"/>
      <c r="M161" s="230" t="s">
        <v>1</v>
      </c>
      <c r="N161" s="231" t="s">
        <v>38</v>
      </c>
      <c r="O161" s="88"/>
      <c r="P161" s="232">
        <f>O161*H161</f>
        <v>0</v>
      </c>
      <c r="Q161" s="232">
        <v>3.0000000000000001E-05</v>
      </c>
      <c r="R161" s="232">
        <f>Q161*H161</f>
        <v>0.00036000000000000002</v>
      </c>
      <c r="S161" s="232">
        <v>0</v>
      </c>
      <c r="T161" s="23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4" t="s">
        <v>200</v>
      </c>
      <c r="AT161" s="234" t="s">
        <v>141</v>
      </c>
      <c r="AU161" s="234" t="s">
        <v>82</v>
      </c>
      <c r="AY161" s="14" t="s">
        <v>138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4" t="s">
        <v>80</v>
      </c>
      <c r="BK161" s="235">
        <f>ROUND(I161*H161,2)</f>
        <v>0</v>
      </c>
      <c r="BL161" s="14" t="s">
        <v>200</v>
      </c>
      <c r="BM161" s="234" t="s">
        <v>893</v>
      </c>
    </row>
    <row r="162" s="2" customFormat="1" ht="24.15" customHeight="1">
      <c r="A162" s="35"/>
      <c r="B162" s="36"/>
      <c r="C162" s="223" t="s">
        <v>651</v>
      </c>
      <c r="D162" s="223" t="s">
        <v>141</v>
      </c>
      <c r="E162" s="224" t="s">
        <v>290</v>
      </c>
      <c r="F162" s="225" t="s">
        <v>291</v>
      </c>
      <c r="G162" s="226" t="s">
        <v>144</v>
      </c>
      <c r="H162" s="227">
        <v>67.5</v>
      </c>
      <c r="I162" s="228"/>
      <c r="J162" s="229">
        <f>ROUND(I162*H162,2)</f>
        <v>0</v>
      </c>
      <c r="K162" s="225" t="s">
        <v>145</v>
      </c>
      <c r="L162" s="41"/>
      <c r="M162" s="230" t="s">
        <v>1</v>
      </c>
      <c r="N162" s="231" t="s">
        <v>38</v>
      </c>
      <c r="O162" s="88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4" t="s">
        <v>200</v>
      </c>
      <c r="AT162" s="234" t="s">
        <v>141</v>
      </c>
      <c r="AU162" s="234" t="s">
        <v>82</v>
      </c>
      <c r="AY162" s="14" t="s">
        <v>138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4" t="s">
        <v>80</v>
      </c>
      <c r="BK162" s="235">
        <f>ROUND(I162*H162,2)</f>
        <v>0</v>
      </c>
      <c r="BL162" s="14" t="s">
        <v>200</v>
      </c>
      <c r="BM162" s="234" t="s">
        <v>894</v>
      </c>
    </row>
    <row r="163" s="2" customFormat="1" ht="33" customHeight="1">
      <c r="A163" s="35"/>
      <c r="B163" s="36"/>
      <c r="C163" s="223" t="s">
        <v>655</v>
      </c>
      <c r="D163" s="223" t="s">
        <v>141</v>
      </c>
      <c r="E163" s="224" t="s">
        <v>294</v>
      </c>
      <c r="F163" s="225" t="s">
        <v>295</v>
      </c>
      <c r="G163" s="226" t="s">
        <v>144</v>
      </c>
      <c r="H163" s="227">
        <v>75</v>
      </c>
      <c r="I163" s="228"/>
      <c r="J163" s="229">
        <f>ROUND(I163*H163,2)</f>
        <v>0</v>
      </c>
      <c r="K163" s="225" t="s">
        <v>145</v>
      </c>
      <c r="L163" s="41"/>
      <c r="M163" s="230" t="s">
        <v>1</v>
      </c>
      <c r="N163" s="231" t="s">
        <v>38</v>
      </c>
      <c r="O163" s="88"/>
      <c r="P163" s="232">
        <f>O163*H163</f>
        <v>0</v>
      </c>
      <c r="Q163" s="232">
        <v>0</v>
      </c>
      <c r="R163" s="232">
        <f>Q163*H163</f>
        <v>0</v>
      </c>
      <c r="S163" s="232">
        <v>0.0035000000000000001</v>
      </c>
      <c r="T163" s="233">
        <f>S163*H163</f>
        <v>0.26250000000000001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4" t="s">
        <v>200</v>
      </c>
      <c r="AT163" s="234" t="s">
        <v>141</v>
      </c>
      <c r="AU163" s="234" t="s">
        <v>82</v>
      </c>
      <c r="AY163" s="14" t="s">
        <v>138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4" t="s">
        <v>80</v>
      </c>
      <c r="BK163" s="235">
        <f>ROUND(I163*H163,2)</f>
        <v>0</v>
      </c>
      <c r="BL163" s="14" t="s">
        <v>200</v>
      </c>
      <c r="BM163" s="234" t="s">
        <v>895</v>
      </c>
    </row>
    <row r="164" s="2" customFormat="1" ht="21.75" customHeight="1">
      <c r="A164" s="35"/>
      <c r="B164" s="36"/>
      <c r="C164" s="236" t="s">
        <v>665</v>
      </c>
      <c r="D164" s="236" t="s">
        <v>183</v>
      </c>
      <c r="E164" s="237" t="s">
        <v>324</v>
      </c>
      <c r="F164" s="238" t="s">
        <v>325</v>
      </c>
      <c r="G164" s="239" t="s">
        <v>243</v>
      </c>
      <c r="H164" s="240">
        <v>16.43</v>
      </c>
      <c r="I164" s="241"/>
      <c r="J164" s="242">
        <f>ROUND(I164*H164,2)</f>
        <v>0</v>
      </c>
      <c r="K164" s="238" t="s">
        <v>145</v>
      </c>
      <c r="L164" s="243"/>
      <c r="M164" s="244" t="s">
        <v>1</v>
      </c>
      <c r="N164" s="245" t="s">
        <v>38</v>
      </c>
      <c r="O164" s="88"/>
      <c r="P164" s="232">
        <f>O164*H164</f>
        <v>0</v>
      </c>
      <c r="Q164" s="232">
        <v>1</v>
      </c>
      <c r="R164" s="232">
        <f>Q164*H164</f>
        <v>16.43</v>
      </c>
      <c r="S164" s="232">
        <v>0</v>
      </c>
      <c r="T164" s="23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4" t="s">
        <v>219</v>
      </c>
      <c r="AT164" s="234" t="s">
        <v>183</v>
      </c>
      <c r="AU164" s="234" t="s">
        <v>82</v>
      </c>
      <c r="AY164" s="14" t="s">
        <v>138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4" t="s">
        <v>80</v>
      </c>
      <c r="BK164" s="235">
        <f>ROUND(I164*H164,2)</f>
        <v>0</v>
      </c>
      <c r="BL164" s="14" t="s">
        <v>200</v>
      </c>
      <c r="BM164" s="234" t="s">
        <v>896</v>
      </c>
    </row>
    <row r="165" s="2" customFormat="1" ht="37.8" customHeight="1">
      <c r="A165" s="35"/>
      <c r="B165" s="36"/>
      <c r="C165" s="223" t="s">
        <v>301</v>
      </c>
      <c r="D165" s="223" t="s">
        <v>141</v>
      </c>
      <c r="E165" s="224" t="s">
        <v>298</v>
      </c>
      <c r="F165" s="225" t="s">
        <v>299</v>
      </c>
      <c r="G165" s="226" t="s">
        <v>152</v>
      </c>
      <c r="H165" s="227">
        <v>6.75</v>
      </c>
      <c r="I165" s="228"/>
      <c r="J165" s="229">
        <f>ROUND(I165*H165,2)</f>
        <v>0</v>
      </c>
      <c r="K165" s="225" t="s">
        <v>145</v>
      </c>
      <c r="L165" s="41"/>
      <c r="M165" s="230" t="s">
        <v>1</v>
      </c>
      <c r="N165" s="231" t="s">
        <v>38</v>
      </c>
      <c r="O165" s="88"/>
      <c r="P165" s="232">
        <f>O165*H165</f>
        <v>0</v>
      </c>
      <c r="Q165" s="232">
        <v>0</v>
      </c>
      <c r="R165" s="232">
        <f>Q165*H165</f>
        <v>0</v>
      </c>
      <c r="S165" s="232">
        <v>2.2000000000000002</v>
      </c>
      <c r="T165" s="233">
        <f>S165*H165</f>
        <v>14.850000000000001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4" t="s">
        <v>146</v>
      </c>
      <c r="AT165" s="234" t="s">
        <v>141</v>
      </c>
      <c r="AU165" s="234" t="s">
        <v>82</v>
      </c>
      <c r="AY165" s="14" t="s">
        <v>138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4" t="s">
        <v>80</v>
      </c>
      <c r="BK165" s="235">
        <f>ROUND(I165*H165,2)</f>
        <v>0</v>
      </c>
      <c r="BL165" s="14" t="s">
        <v>146</v>
      </c>
      <c r="BM165" s="234" t="s">
        <v>897</v>
      </c>
    </row>
    <row r="166" s="2" customFormat="1" ht="16.5" customHeight="1">
      <c r="A166" s="35"/>
      <c r="B166" s="36"/>
      <c r="C166" s="236" t="s">
        <v>518</v>
      </c>
      <c r="D166" s="236" t="s">
        <v>183</v>
      </c>
      <c r="E166" s="237" t="s">
        <v>302</v>
      </c>
      <c r="F166" s="238" t="s">
        <v>303</v>
      </c>
      <c r="G166" s="239" t="s">
        <v>243</v>
      </c>
      <c r="H166" s="240">
        <v>42.524999999999999</v>
      </c>
      <c r="I166" s="241"/>
      <c r="J166" s="242">
        <f>ROUND(I166*H166,2)</f>
        <v>0</v>
      </c>
      <c r="K166" s="238" t="s">
        <v>145</v>
      </c>
      <c r="L166" s="243"/>
      <c r="M166" s="244" t="s">
        <v>1</v>
      </c>
      <c r="N166" s="245" t="s">
        <v>38</v>
      </c>
      <c r="O166" s="88"/>
      <c r="P166" s="232">
        <f>O166*H166</f>
        <v>0</v>
      </c>
      <c r="Q166" s="232">
        <v>1</v>
      </c>
      <c r="R166" s="232">
        <f>Q166*H166</f>
        <v>42.524999999999999</v>
      </c>
      <c r="S166" s="232">
        <v>0</v>
      </c>
      <c r="T166" s="23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4" t="s">
        <v>186</v>
      </c>
      <c r="AT166" s="234" t="s">
        <v>183</v>
      </c>
      <c r="AU166" s="234" t="s">
        <v>82</v>
      </c>
      <c r="AY166" s="14" t="s">
        <v>138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4" t="s">
        <v>80</v>
      </c>
      <c r="BK166" s="235">
        <f>ROUND(I166*H166,2)</f>
        <v>0</v>
      </c>
      <c r="BL166" s="14" t="s">
        <v>146</v>
      </c>
      <c r="BM166" s="234" t="s">
        <v>898</v>
      </c>
    </row>
    <row r="167" s="2" customFormat="1" ht="24.15" customHeight="1">
      <c r="A167" s="35"/>
      <c r="B167" s="36"/>
      <c r="C167" s="223" t="s">
        <v>312</v>
      </c>
      <c r="D167" s="223" t="s">
        <v>141</v>
      </c>
      <c r="E167" s="224" t="s">
        <v>305</v>
      </c>
      <c r="F167" s="225" t="s">
        <v>306</v>
      </c>
      <c r="G167" s="226" t="s">
        <v>180</v>
      </c>
      <c r="H167" s="227">
        <v>6</v>
      </c>
      <c r="I167" s="228"/>
      <c r="J167" s="229">
        <f>ROUND(I167*H167,2)</f>
        <v>0</v>
      </c>
      <c r="K167" s="225" t="s">
        <v>145</v>
      </c>
      <c r="L167" s="41"/>
      <c r="M167" s="230" t="s">
        <v>1</v>
      </c>
      <c r="N167" s="231" t="s">
        <v>38</v>
      </c>
      <c r="O167" s="88"/>
      <c r="P167" s="232">
        <f>O167*H167</f>
        <v>0</v>
      </c>
      <c r="Q167" s="232">
        <v>0.0038</v>
      </c>
      <c r="R167" s="232">
        <f>Q167*H167</f>
        <v>0.022800000000000001</v>
      </c>
      <c r="S167" s="232">
        <v>0</v>
      </c>
      <c r="T167" s="23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4" t="s">
        <v>200</v>
      </c>
      <c r="AT167" s="234" t="s">
        <v>141</v>
      </c>
      <c r="AU167" s="234" t="s">
        <v>82</v>
      </c>
      <c r="AY167" s="14" t="s">
        <v>138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4" t="s">
        <v>80</v>
      </c>
      <c r="BK167" s="235">
        <f>ROUND(I167*H167,2)</f>
        <v>0</v>
      </c>
      <c r="BL167" s="14" t="s">
        <v>200</v>
      </c>
      <c r="BM167" s="234" t="s">
        <v>899</v>
      </c>
    </row>
    <row r="168" s="2" customFormat="1" ht="21.75" customHeight="1">
      <c r="A168" s="35"/>
      <c r="B168" s="36"/>
      <c r="C168" s="223" t="s">
        <v>315</v>
      </c>
      <c r="D168" s="223" t="s">
        <v>141</v>
      </c>
      <c r="E168" s="224" t="s">
        <v>309</v>
      </c>
      <c r="F168" s="225" t="s">
        <v>310</v>
      </c>
      <c r="G168" s="226" t="s">
        <v>180</v>
      </c>
      <c r="H168" s="227">
        <v>18</v>
      </c>
      <c r="I168" s="228"/>
      <c r="J168" s="229">
        <f>ROUND(I168*H168,2)</f>
        <v>0</v>
      </c>
      <c r="K168" s="225" t="s">
        <v>145</v>
      </c>
      <c r="L168" s="41"/>
      <c r="M168" s="230" t="s">
        <v>1</v>
      </c>
      <c r="N168" s="231" t="s">
        <v>38</v>
      </c>
      <c r="O168" s="88"/>
      <c r="P168" s="232">
        <f>O168*H168</f>
        <v>0</v>
      </c>
      <c r="Q168" s="232">
        <v>0.0076</v>
      </c>
      <c r="R168" s="232">
        <f>Q168*H168</f>
        <v>0.13680000000000001</v>
      </c>
      <c r="S168" s="232">
        <v>0</v>
      </c>
      <c r="T168" s="23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4" t="s">
        <v>200</v>
      </c>
      <c r="AT168" s="234" t="s">
        <v>141</v>
      </c>
      <c r="AU168" s="234" t="s">
        <v>82</v>
      </c>
      <c r="AY168" s="14" t="s">
        <v>138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4" t="s">
        <v>80</v>
      </c>
      <c r="BK168" s="235">
        <f>ROUND(I168*H168,2)</f>
        <v>0</v>
      </c>
      <c r="BL168" s="14" t="s">
        <v>200</v>
      </c>
      <c r="BM168" s="234" t="s">
        <v>900</v>
      </c>
    </row>
    <row r="169" s="2" customFormat="1" ht="16.5" customHeight="1">
      <c r="A169" s="35"/>
      <c r="B169" s="36"/>
      <c r="C169" s="223" t="s">
        <v>539</v>
      </c>
      <c r="D169" s="223" t="s">
        <v>141</v>
      </c>
      <c r="E169" s="224" t="s">
        <v>316</v>
      </c>
      <c r="F169" s="225" t="s">
        <v>317</v>
      </c>
      <c r="G169" s="226" t="s">
        <v>164</v>
      </c>
      <c r="H169" s="227">
        <v>362</v>
      </c>
      <c r="I169" s="228"/>
      <c r="J169" s="229">
        <f>ROUND(I169*H169,2)</f>
        <v>0</v>
      </c>
      <c r="K169" s="225" t="s">
        <v>145</v>
      </c>
      <c r="L169" s="41"/>
      <c r="M169" s="230" t="s">
        <v>1</v>
      </c>
      <c r="N169" s="231" t="s">
        <v>38</v>
      </c>
      <c r="O169" s="88"/>
      <c r="P169" s="232">
        <f>O169*H169</f>
        <v>0</v>
      </c>
      <c r="Q169" s="232">
        <v>2.5000000000000001E-05</v>
      </c>
      <c r="R169" s="232">
        <f>Q169*H169</f>
        <v>0.0090500000000000008</v>
      </c>
      <c r="S169" s="232">
        <v>0</v>
      </c>
      <c r="T169" s="23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4" t="s">
        <v>200</v>
      </c>
      <c r="AT169" s="234" t="s">
        <v>141</v>
      </c>
      <c r="AU169" s="234" t="s">
        <v>82</v>
      </c>
      <c r="AY169" s="14" t="s">
        <v>138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4" t="s">
        <v>80</v>
      </c>
      <c r="BK169" s="235">
        <f>ROUND(I169*H169,2)</f>
        <v>0</v>
      </c>
      <c r="BL169" s="14" t="s">
        <v>200</v>
      </c>
      <c r="BM169" s="234" t="s">
        <v>901</v>
      </c>
    </row>
    <row r="170" s="2" customFormat="1" ht="21.75" customHeight="1">
      <c r="A170" s="35"/>
      <c r="B170" s="36"/>
      <c r="C170" s="223" t="s">
        <v>543</v>
      </c>
      <c r="D170" s="223" t="s">
        <v>141</v>
      </c>
      <c r="E170" s="224" t="s">
        <v>902</v>
      </c>
      <c r="F170" s="225" t="s">
        <v>903</v>
      </c>
      <c r="G170" s="226" t="s">
        <v>164</v>
      </c>
      <c r="H170" s="227">
        <v>393</v>
      </c>
      <c r="I170" s="228"/>
      <c r="J170" s="229">
        <f>ROUND(I170*H170,2)</f>
        <v>0</v>
      </c>
      <c r="K170" s="225" t="s">
        <v>145</v>
      </c>
      <c r="L170" s="41"/>
      <c r="M170" s="230" t="s">
        <v>1</v>
      </c>
      <c r="N170" s="231" t="s">
        <v>38</v>
      </c>
      <c r="O170" s="88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4" t="s">
        <v>146</v>
      </c>
      <c r="AT170" s="234" t="s">
        <v>141</v>
      </c>
      <c r="AU170" s="234" t="s">
        <v>82</v>
      </c>
      <c r="AY170" s="14" t="s">
        <v>138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4" t="s">
        <v>80</v>
      </c>
      <c r="BK170" s="235">
        <f>ROUND(I170*H170,2)</f>
        <v>0</v>
      </c>
      <c r="BL170" s="14" t="s">
        <v>146</v>
      </c>
      <c r="BM170" s="234" t="s">
        <v>904</v>
      </c>
    </row>
    <row r="171" s="2" customFormat="1" ht="21.75" customHeight="1">
      <c r="A171" s="35"/>
      <c r="B171" s="36"/>
      <c r="C171" s="223" t="s">
        <v>547</v>
      </c>
      <c r="D171" s="223" t="s">
        <v>141</v>
      </c>
      <c r="E171" s="224" t="s">
        <v>905</v>
      </c>
      <c r="F171" s="225" t="s">
        <v>906</v>
      </c>
      <c r="G171" s="226" t="s">
        <v>164</v>
      </c>
      <c r="H171" s="227">
        <v>575.04999999999995</v>
      </c>
      <c r="I171" s="228"/>
      <c r="J171" s="229">
        <f>ROUND(I171*H171,2)</f>
        <v>0</v>
      </c>
      <c r="K171" s="225" t="s">
        <v>145</v>
      </c>
      <c r="L171" s="41"/>
      <c r="M171" s="230" t="s">
        <v>1</v>
      </c>
      <c r="N171" s="231" t="s">
        <v>38</v>
      </c>
      <c r="O171" s="88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4" t="s">
        <v>146</v>
      </c>
      <c r="AT171" s="234" t="s">
        <v>141</v>
      </c>
      <c r="AU171" s="234" t="s">
        <v>82</v>
      </c>
      <c r="AY171" s="14" t="s">
        <v>138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4" t="s">
        <v>80</v>
      </c>
      <c r="BK171" s="235">
        <f>ROUND(I171*H171,2)</f>
        <v>0</v>
      </c>
      <c r="BL171" s="14" t="s">
        <v>146</v>
      </c>
      <c r="BM171" s="234" t="s">
        <v>907</v>
      </c>
    </row>
    <row r="172" s="2" customFormat="1" ht="24.15" customHeight="1">
      <c r="A172" s="35"/>
      <c r="B172" s="36"/>
      <c r="C172" s="223" t="s">
        <v>552</v>
      </c>
      <c r="D172" s="223" t="s">
        <v>141</v>
      </c>
      <c r="E172" s="224" t="s">
        <v>908</v>
      </c>
      <c r="F172" s="225" t="s">
        <v>909</v>
      </c>
      <c r="G172" s="226" t="s">
        <v>164</v>
      </c>
      <c r="H172" s="227">
        <v>575.04999999999995</v>
      </c>
      <c r="I172" s="228"/>
      <c r="J172" s="229">
        <f>ROUND(I172*H172,2)</f>
        <v>0</v>
      </c>
      <c r="K172" s="225" t="s">
        <v>145</v>
      </c>
      <c r="L172" s="41"/>
      <c r="M172" s="230" t="s">
        <v>1</v>
      </c>
      <c r="N172" s="231" t="s">
        <v>38</v>
      </c>
      <c r="O172" s="88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4" t="s">
        <v>146</v>
      </c>
      <c r="AT172" s="234" t="s">
        <v>141</v>
      </c>
      <c r="AU172" s="234" t="s">
        <v>82</v>
      </c>
      <c r="AY172" s="14" t="s">
        <v>138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4" t="s">
        <v>80</v>
      </c>
      <c r="BK172" s="235">
        <f>ROUND(I172*H172,2)</f>
        <v>0</v>
      </c>
      <c r="BL172" s="14" t="s">
        <v>146</v>
      </c>
      <c r="BM172" s="234" t="s">
        <v>910</v>
      </c>
    </row>
    <row r="173" s="2" customFormat="1" ht="24.15" customHeight="1">
      <c r="A173" s="35"/>
      <c r="B173" s="36"/>
      <c r="C173" s="223" t="s">
        <v>777</v>
      </c>
      <c r="D173" s="223" t="s">
        <v>141</v>
      </c>
      <c r="E173" s="224" t="s">
        <v>911</v>
      </c>
      <c r="F173" s="225" t="s">
        <v>912</v>
      </c>
      <c r="G173" s="226" t="s">
        <v>334</v>
      </c>
      <c r="H173" s="227">
        <v>48</v>
      </c>
      <c r="I173" s="228"/>
      <c r="J173" s="229">
        <f>ROUND(I173*H173,2)</f>
        <v>0</v>
      </c>
      <c r="K173" s="225" t="s">
        <v>145</v>
      </c>
      <c r="L173" s="41"/>
      <c r="M173" s="230" t="s">
        <v>1</v>
      </c>
      <c r="N173" s="231" t="s">
        <v>38</v>
      </c>
      <c r="O173" s="88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4" t="s">
        <v>146</v>
      </c>
      <c r="AT173" s="234" t="s">
        <v>141</v>
      </c>
      <c r="AU173" s="234" t="s">
        <v>82</v>
      </c>
      <c r="AY173" s="14" t="s">
        <v>138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4" t="s">
        <v>80</v>
      </c>
      <c r="BK173" s="235">
        <f>ROUND(I173*H173,2)</f>
        <v>0</v>
      </c>
      <c r="BL173" s="14" t="s">
        <v>146</v>
      </c>
      <c r="BM173" s="234" t="s">
        <v>913</v>
      </c>
    </row>
    <row r="174" s="2" customFormat="1" ht="24.15" customHeight="1">
      <c r="A174" s="35"/>
      <c r="B174" s="36"/>
      <c r="C174" s="223" t="s">
        <v>562</v>
      </c>
      <c r="D174" s="223" t="s">
        <v>141</v>
      </c>
      <c r="E174" s="224" t="s">
        <v>328</v>
      </c>
      <c r="F174" s="225" t="s">
        <v>329</v>
      </c>
      <c r="G174" s="226" t="s">
        <v>164</v>
      </c>
      <c r="H174" s="227">
        <v>30</v>
      </c>
      <c r="I174" s="228"/>
      <c r="J174" s="229">
        <f>ROUND(I174*H174,2)</f>
        <v>0</v>
      </c>
      <c r="K174" s="225" t="s">
        <v>145</v>
      </c>
      <c r="L174" s="41"/>
      <c r="M174" s="230" t="s">
        <v>1</v>
      </c>
      <c r="N174" s="231" t="s">
        <v>38</v>
      </c>
      <c r="O174" s="88"/>
      <c r="P174" s="232">
        <f>O174*H174</f>
        <v>0</v>
      </c>
      <c r="Q174" s="232">
        <v>0.038899999999999997</v>
      </c>
      <c r="R174" s="232">
        <f>Q174*H174</f>
        <v>1.1669999999999998</v>
      </c>
      <c r="S174" s="232">
        <v>0</v>
      </c>
      <c r="T174" s="23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4" t="s">
        <v>200</v>
      </c>
      <c r="AT174" s="234" t="s">
        <v>141</v>
      </c>
      <c r="AU174" s="234" t="s">
        <v>82</v>
      </c>
      <c r="AY174" s="14" t="s">
        <v>138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4" t="s">
        <v>80</v>
      </c>
      <c r="BK174" s="235">
        <f>ROUND(I174*H174,2)</f>
        <v>0</v>
      </c>
      <c r="BL174" s="14" t="s">
        <v>200</v>
      </c>
      <c r="BM174" s="234" t="s">
        <v>914</v>
      </c>
    </row>
    <row r="175" s="2" customFormat="1" ht="16.5" customHeight="1">
      <c r="A175" s="35"/>
      <c r="B175" s="36"/>
      <c r="C175" s="223" t="s">
        <v>781</v>
      </c>
      <c r="D175" s="223" t="s">
        <v>141</v>
      </c>
      <c r="E175" s="224" t="s">
        <v>332</v>
      </c>
      <c r="F175" s="225" t="s">
        <v>333</v>
      </c>
      <c r="G175" s="226" t="s">
        <v>334</v>
      </c>
      <c r="H175" s="227">
        <v>12</v>
      </c>
      <c r="I175" s="228"/>
      <c r="J175" s="229">
        <f>ROUND(I175*H175,2)</f>
        <v>0</v>
      </c>
      <c r="K175" s="225" t="s">
        <v>145</v>
      </c>
      <c r="L175" s="41"/>
      <c r="M175" s="230" t="s">
        <v>1</v>
      </c>
      <c r="N175" s="231" t="s">
        <v>38</v>
      </c>
      <c r="O175" s="88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4" t="s">
        <v>200</v>
      </c>
      <c r="AT175" s="234" t="s">
        <v>141</v>
      </c>
      <c r="AU175" s="234" t="s">
        <v>82</v>
      </c>
      <c r="AY175" s="14" t="s">
        <v>138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4" t="s">
        <v>80</v>
      </c>
      <c r="BK175" s="235">
        <f>ROUND(I175*H175,2)</f>
        <v>0</v>
      </c>
      <c r="BL175" s="14" t="s">
        <v>200</v>
      </c>
      <c r="BM175" s="234" t="s">
        <v>915</v>
      </c>
    </row>
    <row r="176" s="2" customFormat="1" ht="21.75" customHeight="1">
      <c r="A176" s="35"/>
      <c r="B176" s="36"/>
      <c r="C176" s="236" t="s">
        <v>327</v>
      </c>
      <c r="D176" s="236" t="s">
        <v>183</v>
      </c>
      <c r="E176" s="237" t="s">
        <v>337</v>
      </c>
      <c r="F176" s="238" t="s">
        <v>338</v>
      </c>
      <c r="G176" s="239" t="s">
        <v>339</v>
      </c>
      <c r="H176" s="240">
        <v>20</v>
      </c>
      <c r="I176" s="241"/>
      <c r="J176" s="242">
        <f>ROUND(I176*H176,2)</f>
        <v>0</v>
      </c>
      <c r="K176" s="238" t="s">
        <v>145</v>
      </c>
      <c r="L176" s="243"/>
      <c r="M176" s="244" t="s">
        <v>1</v>
      </c>
      <c r="N176" s="245" t="s">
        <v>38</v>
      </c>
      <c r="O176" s="88"/>
      <c r="P176" s="232">
        <f>O176*H176</f>
        <v>0</v>
      </c>
      <c r="Q176" s="232">
        <v>0.001</v>
      </c>
      <c r="R176" s="232">
        <f>Q176*H176</f>
        <v>0.02</v>
      </c>
      <c r="S176" s="232">
        <v>0</v>
      </c>
      <c r="T176" s="23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4" t="s">
        <v>219</v>
      </c>
      <c r="AT176" s="234" t="s">
        <v>183</v>
      </c>
      <c r="AU176" s="234" t="s">
        <v>82</v>
      </c>
      <c r="AY176" s="14" t="s">
        <v>138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4" t="s">
        <v>80</v>
      </c>
      <c r="BK176" s="235">
        <f>ROUND(I176*H176,2)</f>
        <v>0</v>
      </c>
      <c r="BL176" s="14" t="s">
        <v>200</v>
      </c>
      <c r="BM176" s="234" t="s">
        <v>916</v>
      </c>
    </row>
    <row r="177" s="2" customFormat="1" ht="24.15" customHeight="1">
      <c r="A177" s="35"/>
      <c r="B177" s="36"/>
      <c r="C177" s="236" t="s">
        <v>331</v>
      </c>
      <c r="D177" s="236" t="s">
        <v>183</v>
      </c>
      <c r="E177" s="237" t="s">
        <v>342</v>
      </c>
      <c r="F177" s="238" t="s">
        <v>343</v>
      </c>
      <c r="G177" s="239" t="s">
        <v>344</v>
      </c>
      <c r="H177" s="240">
        <v>3</v>
      </c>
      <c r="I177" s="241"/>
      <c r="J177" s="242">
        <f>ROUND(I177*H177,2)</f>
        <v>0</v>
      </c>
      <c r="K177" s="238" t="s">
        <v>145</v>
      </c>
      <c r="L177" s="243"/>
      <c r="M177" s="244" t="s">
        <v>1</v>
      </c>
      <c r="N177" s="245" t="s">
        <v>38</v>
      </c>
      <c r="O177" s="88"/>
      <c r="P177" s="232">
        <f>O177*H177</f>
        <v>0</v>
      </c>
      <c r="Q177" s="232">
        <v>0.001</v>
      </c>
      <c r="R177" s="232">
        <f>Q177*H177</f>
        <v>0.0030000000000000001</v>
      </c>
      <c r="S177" s="232">
        <v>0</v>
      </c>
      <c r="T177" s="23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4" t="s">
        <v>219</v>
      </c>
      <c r="AT177" s="234" t="s">
        <v>183</v>
      </c>
      <c r="AU177" s="234" t="s">
        <v>82</v>
      </c>
      <c r="AY177" s="14" t="s">
        <v>138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4" t="s">
        <v>80</v>
      </c>
      <c r="BK177" s="235">
        <f>ROUND(I177*H177,2)</f>
        <v>0</v>
      </c>
      <c r="BL177" s="14" t="s">
        <v>200</v>
      </c>
      <c r="BM177" s="234" t="s">
        <v>917</v>
      </c>
    </row>
    <row r="178" s="2" customFormat="1" ht="16.5" customHeight="1">
      <c r="A178" s="35"/>
      <c r="B178" s="36"/>
      <c r="C178" s="236" t="s">
        <v>336</v>
      </c>
      <c r="D178" s="236" t="s">
        <v>183</v>
      </c>
      <c r="E178" s="237" t="s">
        <v>347</v>
      </c>
      <c r="F178" s="238" t="s">
        <v>348</v>
      </c>
      <c r="G178" s="239" t="s">
        <v>344</v>
      </c>
      <c r="H178" s="240">
        <v>3</v>
      </c>
      <c r="I178" s="241"/>
      <c r="J178" s="242">
        <f>ROUND(I178*H178,2)</f>
        <v>0</v>
      </c>
      <c r="K178" s="238" t="s">
        <v>145</v>
      </c>
      <c r="L178" s="243"/>
      <c r="M178" s="244" t="s">
        <v>1</v>
      </c>
      <c r="N178" s="245" t="s">
        <v>38</v>
      </c>
      <c r="O178" s="88"/>
      <c r="P178" s="232">
        <f>O178*H178</f>
        <v>0</v>
      </c>
      <c r="Q178" s="232">
        <v>0.00095</v>
      </c>
      <c r="R178" s="232">
        <f>Q178*H178</f>
        <v>0.0028500000000000001</v>
      </c>
      <c r="S178" s="232">
        <v>0</v>
      </c>
      <c r="T178" s="23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4" t="s">
        <v>219</v>
      </c>
      <c r="AT178" s="234" t="s">
        <v>183</v>
      </c>
      <c r="AU178" s="234" t="s">
        <v>82</v>
      </c>
      <c r="AY178" s="14" t="s">
        <v>138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4" t="s">
        <v>80</v>
      </c>
      <c r="BK178" s="235">
        <f>ROUND(I178*H178,2)</f>
        <v>0</v>
      </c>
      <c r="BL178" s="14" t="s">
        <v>200</v>
      </c>
      <c r="BM178" s="234" t="s">
        <v>918</v>
      </c>
    </row>
    <row r="179" s="2" customFormat="1" ht="24.15" customHeight="1">
      <c r="A179" s="35"/>
      <c r="B179" s="36"/>
      <c r="C179" s="223" t="s">
        <v>341</v>
      </c>
      <c r="D179" s="223" t="s">
        <v>141</v>
      </c>
      <c r="E179" s="224" t="s">
        <v>351</v>
      </c>
      <c r="F179" s="225" t="s">
        <v>352</v>
      </c>
      <c r="G179" s="226" t="s">
        <v>152</v>
      </c>
      <c r="H179" s="227">
        <v>33.600000000000001</v>
      </c>
      <c r="I179" s="228"/>
      <c r="J179" s="229">
        <f>ROUND(I179*H179,2)</f>
        <v>0</v>
      </c>
      <c r="K179" s="225" t="s">
        <v>145</v>
      </c>
      <c r="L179" s="41"/>
      <c r="M179" s="230" t="s">
        <v>1</v>
      </c>
      <c r="N179" s="231" t="s">
        <v>38</v>
      </c>
      <c r="O179" s="88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4" t="s">
        <v>200</v>
      </c>
      <c r="AT179" s="234" t="s">
        <v>141</v>
      </c>
      <c r="AU179" s="234" t="s">
        <v>82</v>
      </c>
      <c r="AY179" s="14" t="s">
        <v>138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4" t="s">
        <v>80</v>
      </c>
      <c r="BK179" s="235">
        <f>ROUND(I179*H179,2)</f>
        <v>0</v>
      </c>
      <c r="BL179" s="14" t="s">
        <v>200</v>
      </c>
      <c r="BM179" s="234" t="s">
        <v>919</v>
      </c>
    </row>
    <row r="180" s="12" customFormat="1" ht="25.92" customHeight="1">
      <c r="A180" s="12"/>
      <c r="B180" s="207"/>
      <c r="C180" s="208"/>
      <c r="D180" s="209" t="s">
        <v>72</v>
      </c>
      <c r="E180" s="210" t="s">
        <v>418</v>
      </c>
      <c r="F180" s="210" t="s">
        <v>419</v>
      </c>
      <c r="G180" s="208"/>
      <c r="H180" s="208"/>
      <c r="I180" s="211"/>
      <c r="J180" s="212">
        <f>BK180</f>
        <v>0</v>
      </c>
      <c r="K180" s="208"/>
      <c r="L180" s="213"/>
      <c r="M180" s="214"/>
      <c r="N180" s="215"/>
      <c r="O180" s="215"/>
      <c r="P180" s="216">
        <f>SUM(P181:P187)</f>
        <v>0</v>
      </c>
      <c r="Q180" s="215"/>
      <c r="R180" s="216">
        <f>SUM(R181:R187)</f>
        <v>0</v>
      </c>
      <c r="S180" s="215"/>
      <c r="T180" s="217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8" t="s">
        <v>80</v>
      </c>
      <c r="AT180" s="219" t="s">
        <v>72</v>
      </c>
      <c r="AU180" s="219" t="s">
        <v>73</v>
      </c>
      <c r="AY180" s="218" t="s">
        <v>138</v>
      </c>
      <c r="BK180" s="220">
        <f>SUM(BK181:BK187)</f>
        <v>0</v>
      </c>
    </row>
    <row r="181" s="2" customFormat="1" ht="24.15" customHeight="1">
      <c r="A181" s="35"/>
      <c r="B181" s="36"/>
      <c r="C181" s="223" t="s">
        <v>363</v>
      </c>
      <c r="D181" s="223" t="s">
        <v>141</v>
      </c>
      <c r="E181" s="224" t="s">
        <v>421</v>
      </c>
      <c r="F181" s="225" t="s">
        <v>422</v>
      </c>
      <c r="G181" s="226" t="s">
        <v>243</v>
      </c>
      <c r="H181" s="227">
        <v>132</v>
      </c>
      <c r="I181" s="228"/>
      <c r="J181" s="229">
        <f>ROUND(I181*H181,2)</f>
        <v>0</v>
      </c>
      <c r="K181" s="225" t="s">
        <v>145</v>
      </c>
      <c r="L181" s="41"/>
      <c r="M181" s="230" t="s">
        <v>1</v>
      </c>
      <c r="N181" s="231" t="s">
        <v>38</v>
      </c>
      <c r="O181" s="88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4" t="s">
        <v>146</v>
      </c>
      <c r="AT181" s="234" t="s">
        <v>141</v>
      </c>
      <c r="AU181" s="234" t="s">
        <v>80</v>
      </c>
      <c r="AY181" s="14" t="s">
        <v>138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4" t="s">
        <v>80</v>
      </c>
      <c r="BK181" s="235">
        <f>ROUND(I181*H181,2)</f>
        <v>0</v>
      </c>
      <c r="BL181" s="14" t="s">
        <v>146</v>
      </c>
      <c r="BM181" s="234" t="s">
        <v>920</v>
      </c>
    </row>
    <row r="182" s="2" customFormat="1" ht="33" customHeight="1">
      <c r="A182" s="35"/>
      <c r="B182" s="36"/>
      <c r="C182" s="223" t="s">
        <v>367</v>
      </c>
      <c r="D182" s="223" t="s">
        <v>141</v>
      </c>
      <c r="E182" s="224" t="s">
        <v>425</v>
      </c>
      <c r="F182" s="225" t="s">
        <v>426</v>
      </c>
      <c r="G182" s="226" t="s">
        <v>243</v>
      </c>
      <c r="H182" s="227">
        <v>132</v>
      </c>
      <c r="I182" s="228"/>
      <c r="J182" s="229">
        <f>ROUND(I182*H182,2)</f>
        <v>0</v>
      </c>
      <c r="K182" s="225" t="s">
        <v>145</v>
      </c>
      <c r="L182" s="41"/>
      <c r="M182" s="230" t="s">
        <v>1</v>
      </c>
      <c r="N182" s="231" t="s">
        <v>38</v>
      </c>
      <c r="O182" s="88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4" t="s">
        <v>146</v>
      </c>
      <c r="AT182" s="234" t="s">
        <v>141</v>
      </c>
      <c r="AU182" s="234" t="s">
        <v>80</v>
      </c>
      <c r="AY182" s="14" t="s">
        <v>138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4" t="s">
        <v>80</v>
      </c>
      <c r="BK182" s="235">
        <f>ROUND(I182*H182,2)</f>
        <v>0</v>
      </c>
      <c r="BL182" s="14" t="s">
        <v>146</v>
      </c>
      <c r="BM182" s="234" t="s">
        <v>921</v>
      </c>
    </row>
    <row r="183" s="2" customFormat="1" ht="24.15" customHeight="1">
      <c r="A183" s="35"/>
      <c r="B183" s="36"/>
      <c r="C183" s="223" t="s">
        <v>605</v>
      </c>
      <c r="D183" s="223" t="s">
        <v>141</v>
      </c>
      <c r="E183" s="224" t="s">
        <v>429</v>
      </c>
      <c r="F183" s="225" t="s">
        <v>430</v>
      </c>
      <c r="G183" s="226" t="s">
        <v>243</v>
      </c>
      <c r="H183" s="227">
        <v>1320</v>
      </c>
      <c r="I183" s="228"/>
      <c r="J183" s="229">
        <f>ROUND(I183*H183,2)</f>
        <v>0</v>
      </c>
      <c r="K183" s="225" t="s">
        <v>145</v>
      </c>
      <c r="L183" s="41"/>
      <c r="M183" s="230" t="s">
        <v>1</v>
      </c>
      <c r="N183" s="231" t="s">
        <v>38</v>
      </c>
      <c r="O183" s="88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4" t="s">
        <v>146</v>
      </c>
      <c r="AT183" s="234" t="s">
        <v>141</v>
      </c>
      <c r="AU183" s="234" t="s">
        <v>80</v>
      </c>
      <c r="AY183" s="14" t="s">
        <v>138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4" t="s">
        <v>80</v>
      </c>
      <c r="BK183" s="235">
        <f>ROUND(I183*H183,2)</f>
        <v>0</v>
      </c>
      <c r="BL183" s="14" t="s">
        <v>146</v>
      </c>
      <c r="BM183" s="234" t="s">
        <v>922</v>
      </c>
    </row>
    <row r="184" s="2" customFormat="1" ht="37.8" customHeight="1">
      <c r="A184" s="35"/>
      <c r="B184" s="36"/>
      <c r="C184" s="223" t="s">
        <v>200</v>
      </c>
      <c r="D184" s="223" t="s">
        <v>141</v>
      </c>
      <c r="E184" s="224" t="s">
        <v>433</v>
      </c>
      <c r="F184" s="225" t="s">
        <v>434</v>
      </c>
      <c r="G184" s="226" t="s">
        <v>243</v>
      </c>
      <c r="H184" s="227">
        <v>32</v>
      </c>
      <c r="I184" s="228"/>
      <c r="J184" s="229">
        <f>ROUND(I184*H184,2)</f>
        <v>0</v>
      </c>
      <c r="K184" s="225" t="s">
        <v>145</v>
      </c>
      <c r="L184" s="41"/>
      <c r="M184" s="230" t="s">
        <v>1</v>
      </c>
      <c r="N184" s="231" t="s">
        <v>38</v>
      </c>
      <c r="O184" s="88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4" t="s">
        <v>146</v>
      </c>
      <c r="AT184" s="234" t="s">
        <v>141</v>
      </c>
      <c r="AU184" s="234" t="s">
        <v>80</v>
      </c>
      <c r="AY184" s="14" t="s">
        <v>138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4" t="s">
        <v>80</v>
      </c>
      <c r="BK184" s="235">
        <f>ROUND(I184*H184,2)</f>
        <v>0</v>
      </c>
      <c r="BL184" s="14" t="s">
        <v>146</v>
      </c>
      <c r="BM184" s="234" t="s">
        <v>923</v>
      </c>
    </row>
    <row r="185" s="2" customFormat="1" ht="24.15" customHeight="1">
      <c r="A185" s="35"/>
      <c r="B185" s="36"/>
      <c r="C185" s="223" t="s">
        <v>221</v>
      </c>
      <c r="D185" s="223" t="s">
        <v>141</v>
      </c>
      <c r="E185" s="224" t="s">
        <v>437</v>
      </c>
      <c r="F185" s="225" t="s">
        <v>438</v>
      </c>
      <c r="G185" s="226" t="s">
        <v>243</v>
      </c>
      <c r="H185" s="227">
        <v>100</v>
      </c>
      <c r="I185" s="228"/>
      <c r="J185" s="229">
        <f>ROUND(I185*H185,2)</f>
        <v>0</v>
      </c>
      <c r="K185" s="225" t="s">
        <v>145</v>
      </c>
      <c r="L185" s="41"/>
      <c r="M185" s="230" t="s">
        <v>1</v>
      </c>
      <c r="N185" s="231" t="s">
        <v>38</v>
      </c>
      <c r="O185" s="88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4" t="s">
        <v>146</v>
      </c>
      <c r="AT185" s="234" t="s">
        <v>141</v>
      </c>
      <c r="AU185" s="234" t="s">
        <v>80</v>
      </c>
      <c r="AY185" s="14" t="s">
        <v>138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4" t="s">
        <v>80</v>
      </c>
      <c r="BK185" s="235">
        <f>ROUND(I185*H185,2)</f>
        <v>0</v>
      </c>
      <c r="BL185" s="14" t="s">
        <v>146</v>
      </c>
      <c r="BM185" s="234" t="s">
        <v>924</v>
      </c>
    </row>
    <row r="186" s="2" customFormat="1" ht="33" customHeight="1">
      <c r="A186" s="35"/>
      <c r="B186" s="36"/>
      <c r="C186" s="223" t="s">
        <v>609</v>
      </c>
      <c r="D186" s="223" t="s">
        <v>141</v>
      </c>
      <c r="E186" s="224" t="s">
        <v>925</v>
      </c>
      <c r="F186" s="225" t="s">
        <v>926</v>
      </c>
      <c r="G186" s="226" t="s">
        <v>243</v>
      </c>
      <c r="H186" s="227">
        <v>9.5020000000000007</v>
      </c>
      <c r="I186" s="228"/>
      <c r="J186" s="229">
        <f>ROUND(I186*H186,2)</f>
        <v>0</v>
      </c>
      <c r="K186" s="225" t="s">
        <v>145</v>
      </c>
      <c r="L186" s="41"/>
      <c r="M186" s="230" t="s">
        <v>1</v>
      </c>
      <c r="N186" s="231" t="s">
        <v>38</v>
      </c>
      <c r="O186" s="88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4" t="s">
        <v>80</v>
      </c>
      <c r="AT186" s="234" t="s">
        <v>141</v>
      </c>
      <c r="AU186" s="234" t="s">
        <v>80</v>
      </c>
      <c r="AY186" s="14" t="s">
        <v>138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4" t="s">
        <v>80</v>
      </c>
      <c r="BK186" s="235">
        <f>ROUND(I186*H186,2)</f>
        <v>0</v>
      </c>
      <c r="BL186" s="14" t="s">
        <v>80</v>
      </c>
      <c r="BM186" s="234" t="s">
        <v>927</v>
      </c>
    </row>
    <row r="187" s="2" customFormat="1" ht="24.15" customHeight="1">
      <c r="A187" s="35"/>
      <c r="B187" s="36"/>
      <c r="C187" s="223" t="s">
        <v>371</v>
      </c>
      <c r="D187" s="223" t="s">
        <v>141</v>
      </c>
      <c r="E187" s="224" t="s">
        <v>928</v>
      </c>
      <c r="F187" s="225" t="s">
        <v>929</v>
      </c>
      <c r="G187" s="226" t="s">
        <v>164</v>
      </c>
      <c r="H187" s="227">
        <v>786</v>
      </c>
      <c r="I187" s="228"/>
      <c r="J187" s="229">
        <f>ROUND(I187*H187,2)</f>
        <v>0</v>
      </c>
      <c r="K187" s="225" t="s">
        <v>145</v>
      </c>
      <c r="L187" s="41"/>
      <c r="M187" s="251" t="s">
        <v>1</v>
      </c>
      <c r="N187" s="252" t="s">
        <v>38</v>
      </c>
      <c r="O187" s="253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4" t="s">
        <v>80</v>
      </c>
      <c r="AT187" s="234" t="s">
        <v>141</v>
      </c>
      <c r="AU187" s="234" t="s">
        <v>80</v>
      </c>
      <c r="AY187" s="14" t="s">
        <v>138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4" t="s">
        <v>80</v>
      </c>
      <c r="BK187" s="235">
        <f>ROUND(I187*H187,2)</f>
        <v>0</v>
      </c>
      <c r="BL187" s="14" t="s">
        <v>80</v>
      </c>
      <c r="BM187" s="234" t="s">
        <v>930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gBYzgKhzChni/kQk8SKvNt9ZBDqAAk35xqtCGbyAnbCb3WnSHF8klPGBTzBVzXNgnmfgtGa77Th1e1Yh51mojw==" hashValue="Gx/PHrUL1I956VIn9pI733L3pV5oZkEbrTPhBQdvXDpt/LYxT+S4nw0wK8CTcpb4cHxABAhXE39F+Icc1ZIxhg==" algorithmName="SHA-512" password="CC35"/>
  <autoFilter ref="C127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osvětlení žst. na trati Mikuloviec - Jeseník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931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3. 7. 2023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105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ROUND((SUM(BE117:BE130)),  2)</f>
        <v>0</v>
      </c>
      <c r="G33" s="35"/>
      <c r="H33" s="35"/>
      <c r="I33" s="161">
        <v>0.20999999999999999</v>
      </c>
      <c r="J33" s="160">
        <f>ROUND(((SUM(BE117:BE130))*I33),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ROUND((SUM(BF117:BF130)),  2)</f>
        <v>0</v>
      </c>
      <c r="G34" s="35"/>
      <c r="H34" s="35"/>
      <c r="I34" s="161">
        <v>0.14999999999999999</v>
      </c>
      <c r="J34" s="160">
        <f>ROUND(((SUM(BF117:BF130))*I34),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ROUND((SUM(BG117:BG130)),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ROUND((SUM(BH117:BH130)),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ROUND((SUM(BI117:BI130)),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osvětlení žst. na trati Mikuloviec -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VON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železniční dopravní cesty, státní organizac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109</v>
      </c>
      <c r="D94" s="182"/>
      <c r="E94" s="182"/>
      <c r="F94" s="182"/>
      <c r="G94" s="182"/>
      <c r="H94" s="182"/>
      <c r="I94" s="182"/>
      <c r="J94" s="183" t="s">
        <v>110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4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hidden="1" s="9" customFormat="1" ht="24.96" customHeight="1">
      <c r="A97" s="9"/>
      <c r="B97" s="185"/>
      <c r="C97" s="186"/>
      <c r="D97" s="187" t="s">
        <v>932</v>
      </c>
      <c r="E97" s="188"/>
      <c r="F97" s="188"/>
      <c r="G97" s="188"/>
      <c r="H97" s="188"/>
      <c r="I97" s="188"/>
      <c r="J97" s="189">
        <f>J118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0" t="str">
        <f>E7</f>
        <v>Oprava osvětlení žst. na trati Mikuloviec - Jeseník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VON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3. 7. 2023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železniční dopravní cesty, státní organizac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96"/>
      <c r="B116" s="197"/>
      <c r="C116" s="198" t="s">
        <v>124</v>
      </c>
      <c r="D116" s="199" t="s">
        <v>58</v>
      </c>
      <c r="E116" s="199" t="s">
        <v>54</v>
      </c>
      <c r="F116" s="199" t="s">
        <v>55</v>
      </c>
      <c r="G116" s="199" t="s">
        <v>125</v>
      </c>
      <c r="H116" s="199" t="s">
        <v>126</v>
      </c>
      <c r="I116" s="199" t="s">
        <v>127</v>
      </c>
      <c r="J116" s="199" t="s">
        <v>110</v>
      </c>
      <c r="K116" s="200" t="s">
        <v>128</v>
      </c>
      <c r="L116" s="201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37"/>
      <c r="J117" s="202">
        <f>BK117</f>
        <v>0</v>
      </c>
      <c r="K117" s="37"/>
      <c r="L117" s="41"/>
      <c r="M117" s="100"/>
      <c r="N117" s="203"/>
      <c r="O117" s="101"/>
      <c r="P117" s="204">
        <f>P118</f>
        <v>0</v>
      </c>
      <c r="Q117" s="101"/>
      <c r="R117" s="204">
        <f>R118</f>
        <v>0</v>
      </c>
      <c r="S117" s="101"/>
      <c r="T117" s="205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206">
        <f>BK118</f>
        <v>0</v>
      </c>
    </row>
    <row r="118" s="12" customFormat="1" ht="25.92" customHeight="1">
      <c r="A118" s="12"/>
      <c r="B118" s="207"/>
      <c r="C118" s="208"/>
      <c r="D118" s="209" t="s">
        <v>72</v>
      </c>
      <c r="E118" s="210" t="s">
        <v>933</v>
      </c>
      <c r="F118" s="210" t="s">
        <v>934</v>
      </c>
      <c r="G118" s="208"/>
      <c r="H118" s="208"/>
      <c r="I118" s="211"/>
      <c r="J118" s="212">
        <f>BK118</f>
        <v>0</v>
      </c>
      <c r="K118" s="208"/>
      <c r="L118" s="213"/>
      <c r="M118" s="214"/>
      <c r="N118" s="215"/>
      <c r="O118" s="215"/>
      <c r="P118" s="216">
        <f>SUM(P119:P130)</f>
        <v>0</v>
      </c>
      <c r="Q118" s="215"/>
      <c r="R118" s="216">
        <f>SUM(R119:R130)</f>
        <v>0</v>
      </c>
      <c r="S118" s="215"/>
      <c r="T118" s="217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8" t="s">
        <v>157</v>
      </c>
      <c r="AT118" s="219" t="s">
        <v>72</v>
      </c>
      <c r="AU118" s="219" t="s">
        <v>73</v>
      </c>
      <c r="AY118" s="218" t="s">
        <v>138</v>
      </c>
      <c r="BK118" s="220">
        <f>SUM(BK119:BK130)</f>
        <v>0</v>
      </c>
    </row>
    <row r="119" s="2" customFormat="1" ht="66.75" customHeight="1">
      <c r="A119" s="35"/>
      <c r="B119" s="36"/>
      <c r="C119" s="223" t="s">
        <v>493</v>
      </c>
      <c r="D119" s="223" t="s">
        <v>141</v>
      </c>
      <c r="E119" s="224" t="s">
        <v>935</v>
      </c>
      <c r="F119" s="225" t="s">
        <v>936</v>
      </c>
      <c r="G119" s="226" t="s">
        <v>937</v>
      </c>
      <c r="H119" s="256"/>
      <c r="I119" s="228"/>
      <c r="J119" s="229">
        <f>ROUND(I119*H119,2)</f>
        <v>0</v>
      </c>
      <c r="K119" s="225" t="s">
        <v>446</v>
      </c>
      <c r="L119" s="41"/>
      <c r="M119" s="230" t="s">
        <v>1</v>
      </c>
      <c r="N119" s="231" t="s">
        <v>38</v>
      </c>
      <c r="O119" s="88"/>
      <c r="P119" s="232">
        <f>O119*H119</f>
        <v>0</v>
      </c>
      <c r="Q119" s="232">
        <v>0</v>
      </c>
      <c r="R119" s="232">
        <f>Q119*H119</f>
        <v>0</v>
      </c>
      <c r="S119" s="232">
        <v>0</v>
      </c>
      <c r="T119" s="23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4" t="s">
        <v>146</v>
      </c>
      <c r="AT119" s="234" t="s">
        <v>141</v>
      </c>
      <c r="AU119" s="234" t="s">
        <v>80</v>
      </c>
      <c r="AY119" s="14" t="s">
        <v>138</v>
      </c>
      <c r="BE119" s="235">
        <f>IF(N119="základní",J119,0)</f>
        <v>0</v>
      </c>
      <c r="BF119" s="235">
        <f>IF(N119="snížená",J119,0)</f>
        <v>0</v>
      </c>
      <c r="BG119" s="235">
        <f>IF(N119="zákl. přenesená",J119,0)</f>
        <v>0</v>
      </c>
      <c r="BH119" s="235">
        <f>IF(N119="sníž. přenesená",J119,0)</f>
        <v>0</v>
      </c>
      <c r="BI119" s="235">
        <f>IF(N119="nulová",J119,0)</f>
        <v>0</v>
      </c>
      <c r="BJ119" s="14" t="s">
        <v>80</v>
      </c>
      <c r="BK119" s="235">
        <f>ROUND(I119*H119,2)</f>
        <v>0</v>
      </c>
      <c r="BL119" s="14" t="s">
        <v>146</v>
      </c>
      <c r="BM119" s="234" t="s">
        <v>938</v>
      </c>
    </row>
    <row r="120" s="2" customFormat="1">
      <c r="A120" s="35"/>
      <c r="B120" s="36"/>
      <c r="C120" s="37"/>
      <c r="D120" s="246" t="s">
        <v>226</v>
      </c>
      <c r="E120" s="37"/>
      <c r="F120" s="247" t="s">
        <v>939</v>
      </c>
      <c r="G120" s="37"/>
      <c r="H120" s="37"/>
      <c r="I120" s="248"/>
      <c r="J120" s="37"/>
      <c r="K120" s="37"/>
      <c r="L120" s="41"/>
      <c r="M120" s="249"/>
      <c r="N120" s="25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226</v>
      </c>
      <c r="AU120" s="14" t="s">
        <v>80</v>
      </c>
    </row>
    <row r="121" s="2" customFormat="1" ht="21.75" customHeight="1">
      <c r="A121" s="35"/>
      <c r="B121" s="36"/>
      <c r="C121" s="223" t="s">
        <v>186</v>
      </c>
      <c r="D121" s="223" t="s">
        <v>141</v>
      </c>
      <c r="E121" s="224" t="s">
        <v>940</v>
      </c>
      <c r="F121" s="225" t="s">
        <v>941</v>
      </c>
      <c r="G121" s="226" t="s">
        <v>937</v>
      </c>
      <c r="H121" s="256"/>
      <c r="I121" s="228"/>
      <c r="J121" s="229">
        <f>ROUND(I121*H121,2)</f>
        <v>0</v>
      </c>
      <c r="K121" s="225" t="s">
        <v>446</v>
      </c>
      <c r="L121" s="41"/>
      <c r="M121" s="230" t="s">
        <v>1</v>
      </c>
      <c r="N121" s="231" t="s">
        <v>38</v>
      </c>
      <c r="O121" s="88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4" t="s">
        <v>942</v>
      </c>
      <c r="AT121" s="234" t="s">
        <v>141</v>
      </c>
      <c r="AU121" s="234" t="s">
        <v>80</v>
      </c>
      <c r="AY121" s="14" t="s">
        <v>138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4" t="s">
        <v>80</v>
      </c>
      <c r="BK121" s="235">
        <f>ROUND(I121*H121,2)</f>
        <v>0</v>
      </c>
      <c r="BL121" s="14" t="s">
        <v>942</v>
      </c>
      <c r="BM121" s="234" t="s">
        <v>943</v>
      </c>
    </row>
    <row r="122" s="2" customFormat="1" ht="24.15" customHeight="1">
      <c r="A122" s="35"/>
      <c r="B122" s="36"/>
      <c r="C122" s="223" t="s">
        <v>175</v>
      </c>
      <c r="D122" s="223" t="s">
        <v>141</v>
      </c>
      <c r="E122" s="224" t="s">
        <v>944</v>
      </c>
      <c r="F122" s="225" t="s">
        <v>945</v>
      </c>
      <c r="G122" s="226" t="s">
        <v>937</v>
      </c>
      <c r="H122" s="256"/>
      <c r="I122" s="228"/>
      <c r="J122" s="229">
        <f>ROUND(I122*H122,2)</f>
        <v>0</v>
      </c>
      <c r="K122" s="225" t="s">
        <v>446</v>
      </c>
      <c r="L122" s="41"/>
      <c r="M122" s="230" t="s">
        <v>1</v>
      </c>
      <c r="N122" s="231" t="s">
        <v>38</v>
      </c>
      <c r="O122" s="88"/>
      <c r="P122" s="232">
        <f>O122*H122</f>
        <v>0</v>
      </c>
      <c r="Q122" s="232">
        <v>0</v>
      </c>
      <c r="R122" s="232">
        <f>Q122*H122</f>
        <v>0</v>
      </c>
      <c r="S122" s="232">
        <v>0</v>
      </c>
      <c r="T122" s="23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4" t="s">
        <v>942</v>
      </c>
      <c r="AT122" s="234" t="s">
        <v>141</v>
      </c>
      <c r="AU122" s="234" t="s">
        <v>80</v>
      </c>
      <c r="AY122" s="14" t="s">
        <v>138</v>
      </c>
      <c r="BE122" s="235">
        <f>IF(N122="základní",J122,0)</f>
        <v>0</v>
      </c>
      <c r="BF122" s="235">
        <f>IF(N122="snížená",J122,0)</f>
        <v>0</v>
      </c>
      <c r="BG122" s="235">
        <f>IF(N122="zákl. přenesená",J122,0)</f>
        <v>0</v>
      </c>
      <c r="BH122" s="235">
        <f>IF(N122="sníž. přenesená",J122,0)</f>
        <v>0</v>
      </c>
      <c r="BI122" s="235">
        <f>IF(N122="nulová",J122,0)</f>
        <v>0</v>
      </c>
      <c r="BJ122" s="14" t="s">
        <v>80</v>
      </c>
      <c r="BK122" s="235">
        <f>ROUND(I122*H122,2)</f>
        <v>0</v>
      </c>
      <c r="BL122" s="14" t="s">
        <v>942</v>
      </c>
      <c r="BM122" s="234" t="s">
        <v>946</v>
      </c>
    </row>
    <row r="123" s="2" customFormat="1" ht="33" customHeight="1">
      <c r="A123" s="35"/>
      <c r="B123" s="36"/>
      <c r="C123" s="223" t="s">
        <v>212</v>
      </c>
      <c r="D123" s="223" t="s">
        <v>141</v>
      </c>
      <c r="E123" s="224" t="s">
        <v>947</v>
      </c>
      <c r="F123" s="225" t="s">
        <v>948</v>
      </c>
      <c r="G123" s="226" t="s">
        <v>937</v>
      </c>
      <c r="H123" s="256"/>
      <c r="I123" s="228"/>
      <c r="J123" s="229">
        <f>ROUND(I123*H123,2)</f>
        <v>0</v>
      </c>
      <c r="K123" s="225" t="s">
        <v>446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942</v>
      </c>
      <c r="AT123" s="234" t="s">
        <v>141</v>
      </c>
      <c r="AU123" s="234" t="s">
        <v>80</v>
      </c>
      <c r="AY123" s="14" t="s">
        <v>138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80</v>
      </c>
      <c r="BK123" s="235">
        <f>ROUND(I123*H123,2)</f>
        <v>0</v>
      </c>
      <c r="BL123" s="14" t="s">
        <v>942</v>
      </c>
      <c r="BM123" s="234" t="s">
        <v>949</v>
      </c>
    </row>
    <row r="124" s="2" customFormat="1">
      <c r="A124" s="35"/>
      <c r="B124" s="36"/>
      <c r="C124" s="37"/>
      <c r="D124" s="246" t="s">
        <v>226</v>
      </c>
      <c r="E124" s="37"/>
      <c r="F124" s="247" t="s">
        <v>950</v>
      </c>
      <c r="G124" s="37"/>
      <c r="H124" s="37"/>
      <c r="I124" s="248"/>
      <c r="J124" s="37"/>
      <c r="K124" s="37"/>
      <c r="L124" s="41"/>
      <c r="M124" s="249"/>
      <c r="N124" s="25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226</v>
      </c>
      <c r="AU124" s="14" t="s">
        <v>80</v>
      </c>
    </row>
    <row r="125" s="2" customFormat="1" ht="37.8" customHeight="1">
      <c r="A125" s="35"/>
      <c r="B125" s="36"/>
      <c r="C125" s="223" t="s">
        <v>497</v>
      </c>
      <c r="D125" s="223" t="s">
        <v>141</v>
      </c>
      <c r="E125" s="224" t="s">
        <v>951</v>
      </c>
      <c r="F125" s="225" t="s">
        <v>952</v>
      </c>
      <c r="G125" s="226" t="s">
        <v>937</v>
      </c>
      <c r="H125" s="256"/>
      <c r="I125" s="228"/>
      <c r="J125" s="229">
        <f>ROUND(I125*H125,2)</f>
        <v>0</v>
      </c>
      <c r="K125" s="225" t="s">
        <v>446</v>
      </c>
      <c r="L125" s="41"/>
      <c r="M125" s="230" t="s">
        <v>1</v>
      </c>
      <c r="N125" s="231" t="s">
        <v>38</v>
      </c>
      <c r="O125" s="88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4" t="s">
        <v>146</v>
      </c>
      <c r="AT125" s="234" t="s">
        <v>141</v>
      </c>
      <c r="AU125" s="234" t="s">
        <v>80</v>
      </c>
      <c r="AY125" s="14" t="s">
        <v>138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4" t="s">
        <v>80</v>
      </c>
      <c r="BK125" s="235">
        <f>ROUND(I125*H125,2)</f>
        <v>0</v>
      </c>
      <c r="BL125" s="14" t="s">
        <v>146</v>
      </c>
      <c r="BM125" s="234" t="s">
        <v>953</v>
      </c>
    </row>
    <row r="126" s="2" customFormat="1">
      <c r="A126" s="35"/>
      <c r="B126" s="36"/>
      <c r="C126" s="37"/>
      <c r="D126" s="246" t="s">
        <v>226</v>
      </c>
      <c r="E126" s="37"/>
      <c r="F126" s="247" t="s">
        <v>950</v>
      </c>
      <c r="G126" s="37"/>
      <c r="H126" s="37"/>
      <c r="I126" s="248"/>
      <c r="J126" s="37"/>
      <c r="K126" s="37"/>
      <c r="L126" s="41"/>
      <c r="M126" s="249"/>
      <c r="N126" s="25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226</v>
      </c>
      <c r="AU126" s="14" t="s">
        <v>80</v>
      </c>
    </row>
    <row r="127" s="2" customFormat="1" ht="21.75" customHeight="1">
      <c r="A127" s="35"/>
      <c r="B127" s="36"/>
      <c r="C127" s="223" t="s">
        <v>489</v>
      </c>
      <c r="D127" s="223" t="s">
        <v>141</v>
      </c>
      <c r="E127" s="224" t="s">
        <v>954</v>
      </c>
      <c r="F127" s="225" t="s">
        <v>955</v>
      </c>
      <c r="G127" s="226" t="s">
        <v>937</v>
      </c>
      <c r="H127" s="256"/>
      <c r="I127" s="228"/>
      <c r="J127" s="229">
        <f>ROUND(I127*H127,2)</f>
        <v>0</v>
      </c>
      <c r="K127" s="225" t="s">
        <v>446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942</v>
      </c>
      <c r="AT127" s="234" t="s">
        <v>141</v>
      </c>
      <c r="AU127" s="234" t="s">
        <v>80</v>
      </c>
      <c r="AY127" s="14" t="s">
        <v>138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80</v>
      </c>
      <c r="BK127" s="235">
        <f>ROUND(I127*H127,2)</f>
        <v>0</v>
      </c>
      <c r="BL127" s="14" t="s">
        <v>942</v>
      </c>
      <c r="BM127" s="234" t="s">
        <v>956</v>
      </c>
    </row>
    <row r="128" s="2" customFormat="1">
      <c r="A128" s="35"/>
      <c r="B128" s="36"/>
      <c r="C128" s="37"/>
      <c r="D128" s="246" t="s">
        <v>226</v>
      </c>
      <c r="E128" s="37"/>
      <c r="F128" s="247" t="s">
        <v>957</v>
      </c>
      <c r="G128" s="37"/>
      <c r="H128" s="37"/>
      <c r="I128" s="248"/>
      <c r="J128" s="37"/>
      <c r="K128" s="37"/>
      <c r="L128" s="41"/>
      <c r="M128" s="249"/>
      <c r="N128" s="25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226</v>
      </c>
      <c r="AU128" s="14" t="s">
        <v>80</v>
      </c>
    </row>
    <row r="129" s="2" customFormat="1" ht="66.75" customHeight="1">
      <c r="A129" s="35"/>
      <c r="B129" s="36"/>
      <c r="C129" s="223" t="s">
        <v>485</v>
      </c>
      <c r="D129" s="223" t="s">
        <v>141</v>
      </c>
      <c r="E129" s="224" t="s">
        <v>958</v>
      </c>
      <c r="F129" s="225" t="s">
        <v>959</v>
      </c>
      <c r="G129" s="226" t="s">
        <v>937</v>
      </c>
      <c r="H129" s="256"/>
      <c r="I129" s="228"/>
      <c r="J129" s="229">
        <f>ROUND(I129*H129,2)</f>
        <v>0</v>
      </c>
      <c r="K129" s="225" t="s">
        <v>446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942</v>
      </c>
      <c r="AT129" s="234" t="s">
        <v>141</v>
      </c>
      <c r="AU129" s="234" t="s">
        <v>80</v>
      </c>
      <c r="AY129" s="14" t="s">
        <v>138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80</v>
      </c>
      <c r="BK129" s="235">
        <f>ROUND(I129*H129,2)</f>
        <v>0</v>
      </c>
      <c r="BL129" s="14" t="s">
        <v>942</v>
      </c>
      <c r="BM129" s="234" t="s">
        <v>960</v>
      </c>
    </row>
    <row r="130" s="2" customFormat="1">
      <c r="A130" s="35"/>
      <c r="B130" s="36"/>
      <c r="C130" s="37"/>
      <c r="D130" s="246" t="s">
        <v>226</v>
      </c>
      <c r="E130" s="37"/>
      <c r="F130" s="247" t="s">
        <v>957</v>
      </c>
      <c r="G130" s="37"/>
      <c r="H130" s="37"/>
      <c r="I130" s="248"/>
      <c r="J130" s="37"/>
      <c r="K130" s="37"/>
      <c r="L130" s="41"/>
      <c r="M130" s="257"/>
      <c r="N130" s="258"/>
      <c r="O130" s="253"/>
      <c r="P130" s="253"/>
      <c r="Q130" s="253"/>
      <c r="R130" s="253"/>
      <c r="S130" s="253"/>
      <c r="T130" s="25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226</v>
      </c>
      <c r="AU130" s="14" t="s">
        <v>80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Ubkw+a1u4VJN9+UsArwBOYZ5WWgyTfUtpxu8Zo/WBltT43IZFXcFuBivauWy9ixefWmCsfIKVLtG56a9BKeNdw==" hashValue="J/9cgbOdX0wcMAZtd2zPo9Nsg2K/jD1UdcQob1VSBGFzFmwVvezc8oxfOm7Zvv7WsGqXzijIzQMxzUm5sd0yow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Kučík Martin, Ing.</dc:creator>
  <cp:lastModifiedBy>Kučík Martin, Ing.</cp:lastModifiedBy>
  <dcterms:created xsi:type="dcterms:W3CDTF">2023-07-18T09:48:14Z</dcterms:created>
  <dcterms:modified xsi:type="dcterms:W3CDTF">2023-07-18T09:48:22Z</dcterms:modified>
</cp:coreProperties>
</file>